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192.168.1.195\教務\★2024年4月生★\"/>
    </mc:Choice>
  </mc:AlternateContent>
  <xr:revisionPtr revIDLastSave="0" documentId="8_{7803A48A-5760-42ED-A972-57E42614354E}" xr6:coauthVersionLast="47" xr6:coauthVersionMax="47" xr10:uidLastSave="{00000000-0000-0000-0000-000000000000}"/>
  <workbookProtection workbookAlgorithmName="SHA-512" workbookHashValue="+JhMkM/tl4LfYgEkM0reRZWuLz08TJrEfhaJPPXnBLmot3iG4lw1Z04gTKanTMneaHSM0qFKtHNEHzFC9ke/Qw==" workbookSaltValue="ia6l/hJ4ZlxtOS1tnIscVA==" workbookSpinCount="100000" lockStructure="1"/>
  <bookViews>
    <workbookView xWindow="-120" yWindow="-120" windowWidth="29040" windowHeight="15720" firstSheet="5" activeTab="5" xr2:uid="{86357068-9C84-484C-8FB0-DCA14EC2ADC7}"/>
  </bookViews>
  <sheets>
    <sheet name=" 申請人用（認定）" sheetId="8" state="hidden" r:id="rId1"/>
    <sheet name="申請人用（認定）２Ｐ " sheetId="9" state="hidden" r:id="rId2"/>
    <sheet name="申請人用（認定）３Ｐ " sheetId="10" state="hidden" r:id="rId3"/>
    <sheet name="所属機関用（認定）１Ｐ " sheetId="11" state="hidden" r:id="rId4"/>
    <sheet name="所属機関用（認定）２Ｐ " sheetId="12" state="hidden" r:id="rId5"/>
    <sheet name="入力フォーム" sheetId="13" r:id="rId6"/>
    <sheet name="1.入学願書" sheetId="3" state="hidden" r:id="rId7"/>
    <sheet name="2.履歴書" sheetId="4" state="hidden" r:id="rId8"/>
    <sheet name="3.経費支弁書" sheetId="5" state="hidden" r:id="rId9"/>
    <sheet name="リスト" sheetId="15" state="hidden" r:id="rId10"/>
    <sheet name="適正校必要書類" sheetId="7" state="hidden" r:id="rId11"/>
  </sheets>
  <definedNames>
    <definedName name="_xlnm._FilterDatabase" localSheetId="5" hidden="1">入力フォーム!$A$294:$A$306</definedName>
    <definedName name="_xlnm.Print_Area" localSheetId="0">' 申請人用（認定）'!$A$1:$AR$111</definedName>
    <definedName name="_xlnm.Print_Area" localSheetId="7">'2.履歴書'!$A$1:$AF$130</definedName>
    <definedName name="_xlnm.Print_Area" localSheetId="8">'3.経費支弁書'!$A$1:$AN$52</definedName>
    <definedName name="_xlnm.Print_Area" localSheetId="3">'所属機関用（認定）１Ｐ '!$A$1:$AM$74</definedName>
    <definedName name="_xlnm.Print_Area" localSheetId="4">'所属機関用（認定）２Ｐ '!$A$1:$AJ$80</definedName>
    <definedName name="_xlnm.Print_Area" localSheetId="1">'申請人用（認定）２Ｐ '!$A$1:$AI$96</definedName>
    <definedName name="_xlnm.Print_Area" localSheetId="2">'申請人用（認定）３Ｐ '!$A$1:$AJ$85</definedName>
    <definedName name="学校種別">リスト!$I$2:$I$9</definedName>
    <definedName name="経費支弁者">リスト!#REF!</definedName>
    <definedName name="現地日本語教育機関">リスト!#REF!</definedName>
    <definedName name="国籍・地域">リスト!$A$2:$A$17</definedName>
    <definedName name="職業">リスト!$E$2:$E$10</definedName>
    <definedName name="続柄">リスト!$G$2:$G$15</definedName>
    <definedName name="仲介">リスト!#REF!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6" i="13" l="1"/>
  <c r="I36" i="8"/>
  <c r="J62" i="8"/>
  <c r="D20" i="7"/>
  <c r="AF65" i="12"/>
  <c r="AB65" i="12"/>
  <c r="W65" i="12"/>
  <c r="AE64" i="10"/>
  <c r="AA64" i="10"/>
  <c r="V64" i="10"/>
  <c r="W8" i="10"/>
  <c r="B252" i="13"/>
  <c r="L89" i="9" s="1"/>
  <c r="AA5" i="13"/>
  <c r="X35" i="9"/>
  <c r="X33" i="9"/>
  <c r="X31" i="9"/>
  <c r="V35" i="9"/>
  <c r="V33" i="9"/>
  <c r="V31" i="9"/>
  <c r="T35" i="9"/>
  <c r="T33" i="9"/>
  <c r="T31" i="9"/>
  <c r="R35" i="9"/>
  <c r="R33" i="9"/>
  <c r="R31" i="9"/>
  <c r="G35" i="9"/>
  <c r="G33" i="9"/>
  <c r="G31" i="9"/>
  <c r="E35" i="9"/>
  <c r="E33" i="9"/>
  <c r="E31" i="9"/>
  <c r="C35" i="9"/>
  <c r="C33" i="9"/>
  <c r="C31" i="9"/>
  <c r="A35" i="9"/>
  <c r="A33" i="9"/>
  <c r="A31" i="9"/>
  <c r="Z31" i="9"/>
  <c r="Z33" i="9"/>
  <c r="Z35" i="9"/>
  <c r="I35" i="9"/>
  <c r="I33" i="9"/>
  <c r="I31" i="9"/>
  <c r="W5" i="13" l="1"/>
  <c r="AM14" i="13"/>
  <c r="AM15" i="13"/>
  <c r="AM19" i="13"/>
  <c r="AM20" i="13"/>
  <c r="AM13" i="13"/>
  <c r="AK14" i="13"/>
  <c r="AK15" i="13"/>
  <c r="AK19" i="13"/>
  <c r="AK20" i="13"/>
  <c r="AK13" i="13"/>
  <c r="AG13" i="13"/>
  <c r="AG14" i="13"/>
  <c r="AG15" i="13"/>
  <c r="AG19" i="13"/>
  <c r="AG20" i="13"/>
  <c r="AE14" i="13"/>
  <c r="AE15" i="13"/>
  <c r="AE19" i="13"/>
  <c r="AE20" i="13"/>
  <c r="AE13" i="13"/>
  <c r="AA13" i="13"/>
  <c r="AA14" i="13"/>
  <c r="AA15" i="13"/>
  <c r="AA19" i="13"/>
  <c r="AA20" i="13"/>
  <c r="Y14" i="13"/>
  <c r="Y15" i="13"/>
  <c r="Y19" i="13"/>
  <c r="Y20" i="13"/>
  <c r="Y13" i="13"/>
  <c r="AK10" i="13"/>
  <c r="AK11" i="13"/>
  <c r="AK12" i="13"/>
  <c r="AK16" i="13"/>
  <c r="AK17" i="13"/>
  <c r="AK18" i="13"/>
  <c r="AK9" i="13"/>
  <c r="AE17" i="13"/>
  <c r="AG17" i="13"/>
  <c r="AE18" i="13"/>
  <c r="AG18" i="13"/>
  <c r="AE10" i="13"/>
  <c r="AG10" i="13"/>
  <c r="AE11" i="13"/>
  <c r="AG11" i="13"/>
  <c r="AE12" i="13"/>
  <c r="AG12" i="13"/>
  <c r="AE16" i="13"/>
  <c r="AG16" i="13"/>
  <c r="AG9" i="13"/>
  <c r="AE9" i="13"/>
  <c r="AA10" i="13"/>
  <c r="AA11" i="13"/>
  <c r="AA12" i="13"/>
  <c r="AA16" i="13"/>
  <c r="AA17" i="13"/>
  <c r="AA18" i="13"/>
  <c r="AA9" i="13"/>
  <c r="Y10" i="13"/>
  <c r="Y11" i="13"/>
  <c r="Y12" i="13"/>
  <c r="Y16" i="13"/>
  <c r="Y17" i="13"/>
  <c r="Y18" i="13"/>
  <c r="Y9" i="13"/>
  <c r="W14" i="13"/>
  <c r="W15" i="13"/>
  <c r="W19" i="13"/>
  <c r="W20" i="13"/>
  <c r="W13" i="13"/>
  <c r="W10" i="13"/>
  <c r="W11" i="13"/>
  <c r="W12" i="13"/>
  <c r="W16" i="13"/>
  <c r="W17" i="13"/>
  <c r="W18" i="13"/>
  <c r="W9" i="13"/>
  <c r="Y152" i="13"/>
  <c r="AA152" i="13"/>
  <c r="AC152" i="13"/>
  <c r="X22" i="9" s="1"/>
  <c r="AE152" i="13"/>
  <c r="AD22" i="9" s="1"/>
  <c r="AG152" i="13"/>
  <c r="AB154" i="13"/>
  <c r="AC154" i="13"/>
  <c r="AD154" i="13"/>
  <c r="I42" i="11"/>
  <c r="O42" i="11"/>
  <c r="H92" i="9"/>
  <c r="M50" i="9"/>
  <c r="G50" i="9"/>
  <c r="S50" i="9"/>
  <c r="AL1" i="8"/>
  <c r="B8" i="13"/>
  <c r="S92" i="9" s="1"/>
  <c r="R12" i="13"/>
  <c r="AC20" i="3" s="1"/>
  <c r="R13" i="13"/>
  <c r="AC21" i="3" s="1"/>
  <c r="P12" i="13"/>
  <c r="AA20" i="3" s="1"/>
  <c r="P13" i="13"/>
  <c r="AA21" i="3" s="1"/>
  <c r="N12" i="13"/>
  <c r="Y20" i="3" s="1"/>
  <c r="N13" i="13"/>
  <c r="Y21" i="3" s="1"/>
  <c r="F12" i="13"/>
  <c r="F20" i="3" s="1"/>
  <c r="F13" i="13"/>
  <c r="F21" i="3" s="1"/>
  <c r="C12" i="13"/>
  <c r="A20" i="3" s="1"/>
  <c r="C13" i="13"/>
  <c r="A21" i="3" s="1"/>
  <c r="R11" i="13"/>
  <c r="AC19" i="3" s="1"/>
  <c r="P11" i="13"/>
  <c r="AA19" i="3" s="1"/>
  <c r="N11" i="13"/>
  <c r="Y19" i="3" s="1"/>
  <c r="F11" i="13"/>
  <c r="F19" i="3" s="1"/>
  <c r="C11" i="13"/>
  <c r="A19" i="3" s="1"/>
  <c r="G14" i="3"/>
  <c r="G13" i="3"/>
  <c r="AC23" i="4"/>
  <c r="AC24" i="4"/>
  <c r="AA23" i="4"/>
  <c r="AA24" i="4"/>
  <c r="Y23" i="4"/>
  <c r="Y24" i="4"/>
  <c r="W23" i="4"/>
  <c r="W24" i="4"/>
  <c r="K23" i="4"/>
  <c r="K24" i="4"/>
  <c r="C23" i="4"/>
  <c r="C24" i="4"/>
  <c r="W19" i="4"/>
  <c r="Y19" i="4"/>
  <c r="AA19" i="4"/>
  <c r="AC19" i="4"/>
  <c r="W20" i="4"/>
  <c r="Y20" i="4"/>
  <c r="AA20" i="4"/>
  <c r="AC20" i="4"/>
  <c r="W21" i="4"/>
  <c r="Y21" i="4"/>
  <c r="AA21" i="4"/>
  <c r="AC21" i="4"/>
  <c r="W22" i="4"/>
  <c r="Y22" i="4"/>
  <c r="AA22" i="4"/>
  <c r="AC22" i="4"/>
  <c r="AC18" i="4"/>
  <c r="AA18" i="4"/>
  <c r="Y18" i="4"/>
  <c r="W18" i="4"/>
  <c r="K19" i="4"/>
  <c r="K20" i="4"/>
  <c r="K21" i="4"/>
  <c r="K22" i="4"/>
  <c r="K18" i="4"/>
  <c r="C19" i="4"/>
  <c r="C20" i="4"/>
  <c r="C21" i="4"/>
  <c r="C22" i="4"/>
  <c r="C18" i="4"/>
  <c r="N152" i="13"/>
  <c r="F152" i="13"/>
  <c r="H22" i="9" s="1"/>
  <c r="C152" i="13"/>
  <c r="C20" i="9" s="1"/>
  <c r="U53" i="12"/>
  <c r="AA50" i="12"/>
  <c r="F47" i="12"/>
  <c r="F44" i="12"/>
  <c r="L5" i="11"/>
  <c r="B35" i="10"/>
  <c r="B32" i="10"/>
  <c r="M32" i="10"/>
  <c r="I11" i="10"/>
  <c r="C11" i="10"/>
  <c r="S8" i="10"/>
  <c r="O8" i="10"/>
  <c r="L8" i="10"/>
  <c r="I8" i="10"/>
  <c r="F8" i="10"/>
  <c r="C8" i="10"/>
  <c r="AA89" i="9"/>
  <c r="AA86" i="9"/>
  <c r="AA72" i="9"/>
  <c r="Y50" i="9"/>
  <c r="G47" i="9"/>
  <c r="Y47" i="9"/>
  <c r="AC25" i="3"/>
  <c r="V43" i="9"/>
  <c r="E43" i="9"/>
  <c r="B41" i="9"/>
  <c r="A98" i="8"/>
  <c r="A100" i="8"/>
  <c r="A102" i="8"/>
  <c r="A96" i="8"/>
  <c r="T133" i="13"/>
  <c r="R102" i="8" s="1"/>
  <c r="AI98" i="8"/>
  <c r="AI100" i="8"/>
  <c r="AI102" i="8"/>
  <c r="Z98" i="8"/>
  <c r="Z100" i="8"/>
  <c r="Z102" i="8"/>
  <c r="AI96" i="8"/>
  <c r="Z96" i="8"/>
  <c r="AK74" i="8"/>
  <c r="S74" i="8"/>
  <c r="Q68" i="8"/>
  <c r="V68" i="8"/>
  <c r="Z68" i="8"/>
  <c r="AE68" i="8"/>
  <c r="AJ68" i="8"/>
  <c r="AN68" i="8"/>
  <c r="E68" i="8"/>
  <c r="AM36" i="8"/>
  <c r="AI36" i="8"/>
  <c r="AC36" i="8"/>
  <c r="X27" i="8"/>
  <c r="E27" i="8"/>
  <c r="P24" i="8"/>
  <c r="G21" i="8"/>
  <c r="AC18" i="8"/>
  <c r="AI18" i="8"/>
  <c r="AM18" i="8"/>
  <c r="F9" i="4"/>
  <c r="A25" i="3"/>
  <c r="J18" i="9" l="1"/>
  <c r="AB18" i="9"/>
  <c r="V18" i="9"/>
  <c r="Q18" i="9"/>
  <c r="AE5" i="13"/>
  <c r="AI10" i="13"/>
  <c r="AC14" i="13"/>
  <c r="AI16" i="13"/>
  <c r="AC17" i="13"/>
  <c r="AC15" i="13"/>
  <c r="AC20" i="13"/>
  <c r="AC13" i="13"/>
  <c r="AC19" i="13"/>
  <c r="AC18" i="13"/>
  <c r="AC9" i="13"/>
  <c r="AC10" i="13"/>
  <c r="AC16" i="13"/>
  <c r="AI19" i="13"/>
  <c r="AC12" i="13"/>
  <c r="AC11" i="13"/>
  <c r="AI14" i="13"/>
  <c r="AI20" i="13"/>
  <c r="AI11" i="13"/>
  <c r="AI13" i="13"/>
  <c r="AI12" i="13"/>
  <c r="AI18" i="13"/>
  <c r="AI17" i="13"/>
  <c r="AI15" i="13"/>
  <c r="AI9" i="13"/>
  <c r="AA59" i="4"/>
  <c r="AC59" i="4"/>
  <c r="AE59" i="4"/>
  <c r="AA62" i="4"/>
  <c r="AC62" i="4"/>
  <c r="AE62" i="4"/>
  <c r="B50" i="5"/>
  <c r="H50" i="5"/>
  <c r="M50" i="5"/>
  <c r="AC44" i="5"/>
  <c r="L44" i="5"/>
  <c r="C38" i="5"/>
  <c r="W34" i="5"/>
  <c r="C19" i="5"/>
  <c r="AD9" i="5"/>
  <c r="AA9" i="5"/>
  <c r="J9" i="5"/>
  <c r="P9" i="5"/>
  <c r="U9" i="5"/>
  <c r="L7" i="4"/>
  <c r="I7" i="4"/>
  <c r="F7" i="4"/>
  <c r="J7" i="5"/>
  <c r="J5" i="5"/>
  <c r="B130" i="4"/>
  <c r="H130" i="4"/>
  <c r="M130" i="4"/>
  <c r="B118" i="4"/>
  <c r="B116" i="4"/>
  <c r="U114" i="4"/>
  <c r="M114" i="4"/>
  <c r="D114" i="4"/>
  <c r="B112" i="4"/>
  <c r="B85" i="4"/>
  <c r="AA75" i="4"/>
  <c r="AA72" i="4"/>
  <c r="AA69" i="4"/>
  <c r="AA66" i="4"/>
  <c r="AA63" i="4"/>
  <c r="AA60" i="4"/>
  <c r="AA57" i="4"/>
  <c r="AE74" i="4"/>
  <c r="AE71" i="4"/>
  <c r="AE68" i="4"/>
  <c r="AE65" i="4"/>
  <c r="AE56" i="4"/>
  <c r="AC74" i="4"/>
  <c r="AC71" i="4"/>
  <c r="AC68" i="4"/>
  <c r="AC65" i="4"/>
  <c r="AC56" i="4"/>
  <c r="AA74" i="4"/>
  <c r="AA71" i="4"/>
  <c r="AA68" i="4"/>
  <c r="AA65" i="4"/>
  <c r="AA56" i="4"/>
  <c r="V73" i="4"/>
  <c r="V70" i="4"/>
  <c r="V67" i="4"/>
  <c r="V64" i="4"/>
  <c r="V61" i="4"/>
  <c r="V58" i="4"/>
  <c r="V55" i="4"/>
  <c r="K73" i="4"/>
  <c r="K70" i="4"/>
  <c r="K67" i="4"/>
  <c r="K64" i="4"/>
  <c r="K61" i="4"/>
  <c r="K58" i="4"/>
  <c r="K55" i="4"/>
  <c r="E73" i="4"/>
  <c r="E70" i="4"/>
  <c r="E67" i="4"/>
  <c r="E64" i="4"/>
  <c r="E61" i="4"/>
  <c r="E58" i="4"/>
  <c r="E55" i="4"/>
  <c r="E57" i="4"/>
  <c r="Z51" i="4"/>
  <c r="O51" i="4"/>
  <c r="H51" i="4"/>
  <c r="B51" i="4"/>
  <c r="AA48" i="4"/>
  <c r="AA47" i="4"/>
  <c r="O48" i="4"/>
  <c r="M48" i="4"/>
  <c r="J48" i="4"/>
  <c r="G48" i="4"/>
  <c r="E48" i="4"/>
  <c r="B48" i="4"/>
  <c r="L43" i="4"/>
  <c r="F43" i="4"/>
  <c r="B43" i="4"/>
  <c r="AE40" i="4"/>
  <c r="AC40" i="4"/>
  <c r="AA40" i="4"/>
  <c r="Y40" i="4"/>
  <c r="K40" i="4"/>
  <c r="C40" i="4"/>
  <c r="AE39" i="4"/>
  <c r="AC39" i="4"/>
  <c r="AA39" i="4"/>
  <c r="Y39" i="4"/>
  <c r="K39" i="4"/>
  <c r="C39" i="4"/>
  <c r="AE38" i="4"/>
  <c r="AC38" i="4"/>
  <c r="AA38" i="4"/>
  <c r="Y38" i="4"/>
  <c r="K38" i="4"/>
  <c r="C38" i="4"/>
  <c r="AE37" i="4"/>
  <c r="AC37" i="4"/>
  <c r="AA37" i="4"/>
  <c r="Y37" i="4"/>
  <c r="K37" i="4"/>
  <c r="C37" i="4"/>
  <c r="AE36" i="4"/>
  <c r="AC36" i="4"/>
  <c r="AA36" i="4"/>
  <c r="Y36" i="4"/>
  <c r="K36" i="4"/>
  <c r="C36" i="4"/>
  <c r="AE31" i="4"/>
  <c r="AC31" i="4"/>
  <c r="AA31" i="4"/>
  <c r="Y31" i="4"/>
  <c r="K31" i="4"/>
  <c r="C31" i="4"/>
  <c r="AE30" i="4"/>
  <c r="AC30" i="4"/>
  <c r="AA30" i="4"/>
  <c r="Y30" i="4"/>
  <c r="K30" i="4"/>
  <c r="C30" i="4"/>
  <c r="C29" i="4"/>
  <c r="K29" i="4"/>
  <c r="Y29" i="4"/>
  <c r="AA29" i="4"/>
  <c r="AC29" i="4"/>
  <c r="AE29" i="4"/>
  <c r="J12" i="4"/>
  <c r="G12" i="4"/>
  <c r="AD6" i="4"/>
  <c r="AB6" i="4"/>
  <c r="S5" i="3"/>
  <c r="S6" i="4"/>
  <c r="R9" i="3"/>
  <c r="P3" i="4"/>
  <c r="E51" i="3"/>
  <c r="AA49" i="3"/>
  <c r="AA47" i="3"/>
  <c r="M49" i="3"/>
  <c r="E45" i="3"/>
  <c r="O42" i="3"/>
  <c r="Q40" i="3"/>
  <c r="O40" i="3"/>
  <c r="Q38" i="3"/>
  <c r="O38" i="3"/>
  <c r="O36" i="3"/>
  <c r="Q36" i="3"/>
  <c r="AA42" i="3"/>
  <c r="S42" i="3"/>
  <c r="AA40" i="3"/>
  <c r="S40" i="3"/>
  <c r="AA38" i="3"/>
  <c r="S38" i="3"/>
  <c r="B42" i="3"/>
  <c r="B40" i="3"/>
  <c r="B38" i="3"/>
  <c r="AA36" i="3"/>
  <c r="S36" i="3"/>
  <c r="B36" i="3"/>
  <c r="U31" i="3"/>
  <c r="Z30" i="3"/>
  <c r="U30" i="3"/>
  <c r="O31" i="3"/>
  <c r="O30" i="3"/>
  <c r="A32" i="3"/>
  <c r="A30" i="3"/>
  <c r="AA25" i="3"/>
  <c r="Y25" i="3"/>
  <c r="U25" i="3"/>
  <c r="W25" i="3"/>
  <c r="J25" i="3"/>
  <c r="AC16" i="3"/>
  <c r="Z16" i="3"/>
  <c r="W16" i="3"/>
  <c r="N15" i="3"/>
  <c r="E16" i="3"/>
  <c r="E15" i="3"/>
  <c r="W5" i="3"/>
  <c r="E11" i="3"/>
  <c r="R11" i="3"/>
  <c r="Q42" i="3"/>
  <c r="E9" i="3"/>
  <c r="K8" i="3"/>
  <c r="H8" i="3"/>
  <c r="E8" i="3"/>
  <c r="R7" i="3"/>
  <c r="W6" i="3"/>
  <c r="S6" i="3"/>
  <c r="E5" i="3"/>
  <c r="A3" i="3"/>
  <c r="AO17" i="13" l="1"/>
  <c r="AO10" i="13"/>
  <c r="AO13" i="13"/>
  <c r="AO11" i="13"/>
  <c r="AO14" i="13"/>
  <c r="AO15" i="13"/>
  <c r="AO20" i="13"/>
  <c r="AO16" i="13"/>
  <c r="AO18" i="13"/>
  <c r="AO19" i="13"/>
  <c r="AO12" i="13"/>
  <c r="E75" i="4"/>
  <c r="E72" i="4"/>
  <c r="E69" i="4"/>
  <c r="E66" i="4"/>
  <c r="E63" i="4"/>
  <c r="E60" i="4"/>
  <c r="F3" i="4"/>
  <c r="H59" i="8"/>
  <c r="R56" i="8"/>
  <c r="N56" i="8"/>
  <c r="H56" i="8"/>
  <c r="G18" i="8"/>
  <c r="T131" i="13"/>
  <c r="R131" i="13"/>
  <c r="P131" i="13"/>
  <c r="N131" i="13"/>
  <c r="D131" i="13"/>
  <c r="R100" i="8" l="1"/>
  <c r="N100" i="8"/>
  <c r="E40" i="3"/>
  <c r="E100" i="8"/>
  <c r="E49" i="3"/>
  <c r="B246" i="13"/>
  <c r="G86" i="9" s="1"/>
  <c r="B243" i="13"/>
  <c r="F240" i="13"/>
  <c r="D240" i="13"/>
  <c r="B240" i="13"/>
  <c r="B236" i="13"/>
  <c r="G84" i="9" s="1"/>
  <c r="AL148" i="13"/>
  <c r="AK148" i="13"/>
  <c r="AI148" i="13"/>
  <c r="AL147" i="13"/>
  <c r="AK147" i="13"/>
  <c r="AI147" i="13"/>
  <c r="AL146" i="13"/>
  <c r="AK146" i="13"/>
  <c r="AI146" i="13"/>
  <c r="AL145" i="13"/>
  <c r="AK145" i="13"/>
  <c r="AL144" i="13"/>
  <c r="AK144" i="13"/>
  <c r="AL143" i="13"/>
  <c r="AK143" i="13"/>
  <c r="AL142" i="13"/>
  <c r="AK142" i="13"/>
  <c r="R133" i="13"/>
  <c r="P133" i="13"/>
  <c r="N133" i="13"/>
  <c r="D133" i="13"/>
  <c r="T129" i="13"/>
  <c r="R129" i="13"/>
  <c r="P129" i="13"/>
  <c r="N129" i="13"/>
  <c r="D129" i="13"/>
  <c r="T127" i="13"/>
  <c r="R127" i="13"/>
  <c r="P127" i="13"/>
  <c r="N127" i="13"/>
  <c r="D127" i="13"/>
  <c r="AE23" i="4" l="1"/>
  <c r="AM17" i="13"/>
  <c r="AE22" i="4"/>
  <c r="AM16" i="13"/>
  <c r="AE24" i="4"/>
  <c r="AM18" i="13"/>
  <c r="R98" i="8"/>
  <c r="R96" i="8"/>
  <c r="N96" i="8"/>
  <c r="N98" i="8"/>
  <c r="E36" i="3"/>
  <c r="E96" i="8"/>
  <c r="E42" i="3"/>
  <c r="E102" i="8"/>
  <c r="E38" i="3"/>
  <c r="E98" i="8"/>
  <c r="N102" i="8"/>
  <c r="E47" i="3"/>
  <c r="G47" i="5"/>
  <c r="M45" i="3"/>
  <c r="C25" i="5"/>
  <c r="AI145" i="13"/>
  <c r="AI143" i="13"/>
  <c r="AI144" i="13"/>
  <c r="AI142" i="13"/>
  <c r="AE21" i="4" l="1"/>
  <c r="AM12" i="13"/>
  <c r="AE18" i="4"/>
  <c r="AM9" i="13"/>
  <c r="AE20" i="4"/>
  <c r="AM11" i="13"/>
  <c r="AE19" i="4"/>
  <c r="AM10" i="13"/>
  <c r="V12" i="9"/>
</calcChain>
</file>

<file path=xl/sharedStrings.xml><?xml version="1.0" encoding="utf-8"?>
<sst xmlns="http://schemas.openxmlformats.org/spreadsheetml/2006/main" count="1904" uniqueCount="1146">
  <si>
    <t>コース Course</t>
    <phoneticPr fontId="6"/>
  </si>
  <si>
    <t>□</t>
  </si>
  <si>
    <t xml:space="preserve">進学2年コース(4月入学)  2-year course (April enrollment) </t>
  </si>
  <si>
    <t xml:space="preserve">進学1年半コース(10月入学) 1.5-year course (October enrollment) </t>
    <phoneticPr fontId="6"/>
  </si>
  <si>
    <t>国籍･地域 Nationality/Region</t>
    <phoneticPr fontId="6"/>
  </si>
  <si>
    <t>ベトナム</t>
    <phoneticPr fontId="4"/>
  </si>
  <si>
    <t>ネパール</t>
    <phoneticPr fontId="4"/>
  </si>
  <si>
    <t>スリランカ</t>
    <phoneticPr fontId="4"/>
  </si>
  <si>
    <t>中国</t>
    <rPh sb="0" eb="2">
      <t>チュウゴク</t>
    </rPh>
    <phoneticPr fontId="4"/>
  </si>
  <si>
    <t>香港</t>
    <rPh sb="0" eb="2">
      <t>ホンコン</t>
    </rPh>
    <phoneticPr fontId="6"/>
  </si>
  <si>
    <t>台湾</t>
    <rPh sb="0" eb="2">
      <t>タイワン</t>
    </rPh>
    <phoneticPr fontId="6"/>
  </si>
  <si>
    <t>韓国</t>
    <rPh sb="0" eb="2">
      <t>カンコク</t>
    </rPh>
    <phoneticPr fontId="6"/>
  </si>
  <si>
    <t>モンゴル</t>
    <phoneticPr fontId="4"/>
  </si>
  <si>
    <t>ミャンマー</t>
    <phoneticPr fontId="4"/>
  </si>
  <si>
    <t>バングラデシュ</t>
    <phoneticPr fontId="4"/>
  </si>
  <si>
    <t>ナイジェリア</t>
    <phoneticPr fontId="4"/>
  </si>
  <si>
    <t>ガーナ</t>
    <phoneticPr fontId="4"/>
  </si>
  <si>
    <t>インド</t>
    <phoneticPr fontId="4"/>
  </si>
  <si>
    <t>ウズベキスタン</t>
    <phoneticPr fontId="6"/>
  </si>
  <si>
    <t>生年月日 Date of birth</t>
  </si>
  <si>
    <t>年 Year</t>
  </si>
  <si>
    <t>月 Month</t>
  </si>
  <si>
    <t>日 Day</t>
  </si>
  <si>
    <t>氏名 Name</t>
  </si>
  <si>
    <t>漢字氏名 Chinese character name</t>
    <rPh sb="0" eb="2">
      <t>カンジ</t>
    </rPh>
    <phoneticPr fontId="6"/>
  </si>
  <si>
    <t>姓 Family name</t>
  </si>
  <si>
    <t>(ミドルネーム)/名 (Middle name)/Given name</t>
  </si>
  <si>
    <t>名 Given name</t>
    <phoneticPr fontId="6"/>
  </si>
  <si>
    <t xml:space="preserve"> </t>
  </si>
  <si>
    <t>性別 Sex</t>
  </si>
  <si>
    <t>男 Male</t>
  </si>
  <si>
    <t>女 Female</t>
  </si>
  <si>
    <t>出生地 Place of birth</t>
  </si>
  <si>
    <t>配偶者の有無 Marital status</t>
  </si>
  <si>
    <t>□</t>
    <phoneticPr fontId="6"/>
  </si>
  <si>
    <t>有 Married</t>
  </si>
  <si>
    <t>無 Single</t>
  </si>
  <si>
    <t>職業 Occupation</t>
  </si>
  <si>
    <t>学生</t>
    <phoneticPr fontId="6"/>
  </si>
  <si>
    <t>留学準備中</t>
    <phoneticPr fontId="6"/>
  </si>
  <si>
    <t>会社員</t>
    <phoneticPr fontId="6"/>
  </si>
  <si>
    <t>自営業</t>
    <phoneticPr fontId="6"/>
  </si>
  <si>
    <t>教師</t>
    <phoneticPr fontId="6"/>
  </si>
  <si>
    <t>公務員</t>
    <phoneticPr fontId="6"/>
  </si>
  <si>
    <t>専業主婦</t>
    <rPh sb="0" eb="4">
      <t>センギョウシュフ</t>
    </rPh>
    <phoneticPr fontId="6"/>
  </si>
  <si>
    <t>その他</t>
    <rPh sb="2" eb="3">
      <t>タ</t>
    </rPh>
    <phoneticPr fontId="6"/>
  </si>
  <si>
    <t>現住所 Present address</t>
    <phoneticPr fontId="6"/>
  </si>
  <si>
    <t>※番地まで入力してください。Please enter your complete address.</t>
    <phoneticPr fontId="6"/>
  </si>
  <si>
    <t>本籍住所 offical registed address</t>
    <phoneticPr fontId="6"/>
  </si>
  <si>
    <t>電話番号 TEL</t>
  </si>
  <si>
    <t>Eメール Email</t>
  </si>
  <si>
    <t>旅券 Passport</t>
    <phoneticPr fontId="6"/>
  </si>
  <si>
    <t>有 Yes</t>
  </si>
  <si>
    <t>無 No</t>
  </si>
  <si>
    <t>旅券番号 Passport Number</t>
    <rPh sb="0" eb="2">
      <t>リョケン</t>
    </rPh>
    <phoneticPr fontId="6"/>
  </si>
  <si>
    <t>有効期限 Date of expiration</t>
  </si>
  <si>
    <t>過去の在留資格認定証明書交付申請歴 Past history of applying for a certificate of eligibility</t>
    <phoneticPr fontId="6"/>
  </si>
  <si>
    <t>(上記で『有』を選択した場合) (Fill in the followings when the answer is "Yes")</t>
  </si>
  <si>
    <t>回数</t>
    <phoneticPr fontId="6"/>
  </si>
  <si>
    <t>time(s)</t>
  </si>
  <si>
    <t>(うち不交付となった回数) (Of these applications, the number of times of non-issuance)</t>
    <phoneticPr fontId="6"/>
  </si>
  <si>
    <t>過去の日本出入国歴 Past entry into / departure from Japan</t>
    <rPh sb="0" eb="2">
      <t>カコ</t>
    </rPh>
    <rPh sb="3" eb="5">
      <t>ニホン</t>
    </rPh>
    <phoneticPr fontId="6"/>
  </si>
  <si>
    <t>直近の出入国歴 The latest entry from</t>
    <phoneticPr fontId="6"/>
  </si>
  <si>
    <t>to</t>
    <phoneticPr fontId="6"/>
  </si>
  <si>
    <t>～</t>
    <phoneticPr fontId="6"/>
  </si>
  <si>
    <t>在留資格 Visa Status</t>
    <phoneticPr fontId="18"/>
  </si>
  <si>
    <t>（</t>
    <phoneticPr fontId="6"/>
  </si>
  <si>
    <t>）</t>
    <phoneticPr fontId="6"/>
  </si>
  <si>
    <t>来日目的 Purpose of Entry</t>
    <rPh sb="0" eb="2">
      <t>ライニチ</t>
    </rPh>
    <rPh sb="2" eb="4">
      <t>モクテキ</t>
    </rPh>
    <phoneticPr fontId="18"/>
  </si>
  <si>
    <t>犯罪を理由とする処分を受けたことの有無 (日本国外におけるものを含む。)※交通違反等による処分を含む。</t>
  </si>
  <si>
    <t>Criminal record (in Japan / overseas)※Including dispositions due to traffic violations, etc.</t>
  </si>
  <si>
    <t>退去強制又は出国命令による出国の有無 Departure by deportation /departure order</t>
  </si>
  <si>
    <t>家族構成 Family Member</t>
  </si>
  <si>
    <t>※在日親族を含める Include relatives living in Japan</t>
    <rPh sb="1" eb="3">
      <t>ザイニチ</t>
    </rPh>
    <rPh sb="3" eb="5">
      <t>シンゾク</t>
    </rPh>
    <rPh sb="6" eb="7">
      <t>フク</t>
    </rPh>
    <phoneticPr fontId="6"/>
  </si>
  <si>
    <t>続柄</t>
    <phoneticPr fontId="6"/>
  </si>
  <si>
    <t>生年月日 Date of birth</t>
    <phoneticPr fontId="6"/>
  </si>
  <si>
    <t>国籍･地域</t>
    <phoneticPr fontId="6"/>
  </si>
  <si>
    <t>現住所</t>
    <phoneticPr fontId="6"/>
  </si>
  <si>
    <t>職業</t>
    <rPh sb="0" eb="2">
      <t>ショクギョウ</t>
    </rPh>
    <phoneticPr fontId="6"/>
  </si>
  <si>
    <t>死亡</t>
    <rPh sb="0" eb="2">
      <t>シボウ</t>
    </rPh>
    <phoneticPr fontId="6"/>
  </si>
  <si>
    <t>Relationship</t>
    <phoneticPr fontId="6"/>
  </si>
  <si>
    <t>Nationality･
Region</t>
    <phoneticPr fontId="6"/>
  </si>
  <si>
    <t>Present address</t>
    <phoneticPr fontId="6"/>
  </si>
  <si>
    <t>Profession</t>
    <phoneticPr fontId="6"/>
  </si>
  <si>
    <t>Dead</t>
    <phoneticPr fontId="6"/>
  </si>
  <si>
    <t>②</t>
  </si>
  <si>
    <t>③</t>
  </si>
  <si>
    <t>④</t>
  </si>
  <si>
    <t>⑤</t>
  </si>
  <si>
    <t>⑥</t>
  </si>
  <si>
    <t>⑦</t>
  </si>
  <si>
    <t>Father</t>
    <phoneticPr fontId="6"/>
  </si>
  <si>
    <t>Mother</t>
    <phoneticPr fontId="6"/>
  </si>
  <si>
    <t>Grandfather</t>
    <phoneticPr fontId="6"/>
  </si>
  <si>
    <t>Grandmother</t>
    <phoneticPr fontId="6"/>
  </si>
  <si>
    <t>Foster father</t>
    <phoneticPr fontId="6"/>
  </si>
  <si>
    <t>Brother</t>
    <phoneticPr fontId="6"/>
  </si>
  <si>
    <t>Sister</t>
    <phoneticPr fontId="6"/>
  </si>
  <si>
    <t>Uncle</t>
    <phoneticPr fontId="6"/>
  </si>
  <si>
    <t>Aunt</t>
    <phoneticPr fontId="6"/>
  </si>
  <si>
    <t xml:space="preserve">在日親族(父･母･配偶者･子･兄弟姉妹･祖父母･叔(伯)父･叔(伯)母など)及び同居者 </t>
  </si>
  <si>
    <t xml:space="preserve">Family in Japan (father, mother, spouse, children, siblings,grandparents, uncle, aunt or others) and cohabitants </t>
  </si>
  <si>
    <t xml:space="preserve">(「有」の場合は，以下の欄に在日親族及び同居者を記入してください。) </t>
  </si>
  <si>
    <t xml:space="preserve">(If yes, please fill in your family members in Japan and co-residents in the following columns) </t>
  </si>
  <si>
    <t>家族構成を入力してから続柄を入力すると、下のいくつかの項目が自動で入力されます。</t>
    <rPh sb="11" eb="13">
      <t>ゾクガラ</t>
    </rPh>
    <phoneticPr fontId="6"/>
  </si>
  <si>
    <t>After entering the family structure and then entering the relationship, some items below are automatically entered.</t>
  </si>
  <si>
    <t>続　柄</t>
  </si>
  <si>
    <r>
      <t xml:space="preserve">氏　名 </t>
    </r>
    <r>
      <rPr>
        <vertAlign val="subscript"/>
        <sz val="11"/>
        <color theme="0" tint="-0.14999847407452621"/>
        <rFont val="游ゴシック"/>
        <family val="3"/>
        <charset val="128"/>
      </rPr>
      <t>※公的文書と同じに</t>
    </r>
    <rPh sb="5" eb="7">
      <t>コウテキ</t>
    </rPh>
    <rPh sb="7" eb="9">
      <t>ブンショ</t>
    </rPh>
    <rPh sb="10" eb="11">
      <t>オナ</t>
    </rPh>
    <phoneticPr fontId="6"/>
  </si>
  <si>
    <t>同居予定の有無</t>
  </si>
  <si>
    <t>勤務先名称･通学先名称</t>
  </si>
  <si>
    <t>在留カード番号･特別永住者証明書番号</t>
  </si>
  <si>
    <t>Relationship</t>
  </si>
  <si>
    <r>
      <t xml:space="preserve">Name </t>
    </r>
    <r>
      <rPr>
        <vertAlign val="subscript"/>
        <sz val="11"/>
        <color theme="0" tint="-0.14999847407452621"/>
        <rFont val="游ゴシック"/>
        <family val="3"/>
        <charset val="128"/>
      </rPr>
      <t>※same as official documents</t>
    </r>
    <phoneticPr fontId="6"/>
  </si>
  <si>
    <t>Nationality
Region</t>
    <phoneticPr fontId="6"/>
  </si>
  <si>
    <t>Intended to reside
with applicant or not</t>
  </si>
  <si>
    <t>Place of employment/school</t>
  </si>
  <si>
    <t>Residence card number･Special Permanent Resident Certificate number</t>
  </si>
  <si>
    <t xml:space="preserve">学歴 Educational Background </t>
  </si>
  <si>
    <t>初等教育(小学校)から順次最終学歴まで from primary school to the last school attended</t>
  </si>
  <si>
    <t>学校名</t>
    <rPh sb="0" eb="3">
      <t>ガッコウメイ</t>
    </rPh>
    <phoneticPr fontId="18"/>
  </si>
  <si>
    <t>住所</t>
    <rPh sb="0" eb="2">
      <t>ジュウショ</t>
    </rPh>
    <phoneticPr fontId="18"/>
  </si>
  <si>
    <t>入学Admission</t>
    <rPh sb="0" eb="2">
      <t>ニュウガク</t>
    </rPh>
    <phoneticPr fontId="18"/>
  </si>
  <si>
    <t>卒業Graduate</t>
  </si>
  <si>
    <t>状態</t>
    <rPh sb="0" eb="2">
      <t>ジョウタイ</t>
    </rPh>
    <phoneticPr fontId="6"/>
  </si>
  <si>
    <t>就学年数</t>
    <rPh sb="0" eb="4">
      <t>シュウガクネンスウ</t>
    </rPh>
    <phoneticPr fontId="6"/>
  </si>
  <si>
    <t>Name of school</t>
    <phoneticPr fontId="18"/>
  </si>
  <si>
    <t>Address of school</t>
    <phoneticPr fontId="18"/>
  </si>
  <si>
    <r>
      <rPr>
        <sz val="9"/>
        <color indexed="8"/>
        <rFont val="游ゴシック"/>
        <family val="3"/>
        <charset val="128"/>
      </rPr>
      <t>年year</t>
    </r>
    <rPh sb="0" eb="1">
      <t>ネン</t>
    </rPh>
    <phoneticPr fontId="18"/>
  </si>
  <si>
    <r>
      <rPr>
        <sz val="9"/>
        <color indexed="8"/>
        <rFont val="游ゴシック"/>
        <family val="3"/>
        <charset val="128"/>
      </rPr>
      <t>月</t>
    </r>
    <r>
      <rPr>
        <sz val="8"/>
        <color indexed="8"/>
        <rFont val="游ゴシック"/>
        <family val="3"/>
        <charset val="128"/>
      </rPr>
      <t>month</t>
    </r>
    <rPh sb="0" eb="1">
      <t>ツキ</t>
    </rPh>
    <phoneticPr fontId="18"/>
  </si>
  <si>
    <r>
      <rPr>
        <sz val="9"/>
        <color indexed="8"/>
        <rFont val="游ゴシック"/>
        <family val="3"/>
        <charset val="128"/>
      </rPr>
      <t>年</t>
    </r>
    <r>
      <rPr>
        <sz val="8"/>
        <color indexed="8"/>
        <rFont val="游ゴシック"/>
        <family val="3"/>
        <charset val="128"/>
      </rPr>
      <t>year</t>
    </r>
    <rPh sb="0" eb="1">
      <t>ネン</t>
    </rPh>
    <phoneticPr fontId="18"/>
  </si>
  <si>
    <t>Status</t>
    <phoneticPr fontId="6"/>
  </si>
  <si>
    <t>Years of schooling</t>
    <phoneticPr fontId="6"/>
  </si>
  <si>
    <t>就学年数</t>
    <rPh sb="0" eb="2">
      <t>シュウガク</t>
    </rPh>
    <rPh sb="2" eb="4">
      <t>ネンスウ</t>
    </rPh>
    <phoneticPr fontId="6"/>
  </si>
  <si>
    <t>最終学歴 last educational background</t>
    <rPh sb="0" eb="2">
      <t>サイシュウ</t>
    </rPh>
    <phoneticPr fontId="6"/>
  </si>
  <si>
    <t>上の学歴欄から番号を選んで下さい。Please select a number from the Education section above.</t>
    <phoneticPr fontId="6"/>
  </si>
  <si>
    <t>専門学校</t>
    <rPh sb="0" eb="4">
      <t>センモンガッコウ</t>
    </rPh>
    <phoneticPr fontId="6"/>
  </si>
  <si>
    <t>短期大学</t>
    <rPh sb="0" eb="4">
      <t>タンキダイガク</t>
    </rPh>
    <phoneticPr fontId="6"/>
  </si>
  <si>
    <t>大学</t>
    <rPh sb="0" eb="2">
      <t>ダイガク</t>
    </rPh>
    <phoneticPr fontId="6"/>
  </si>
  <si>
    <t>大学院</t>
    <rPh sb="0" eb="3">
      <t>ダイガクイン</t>
    </rPh>
    <phoneticPr fontId="6"/>
  </si>
  <si>
    <t>日本語学習歴 Japanese Language Experience</t>
    <phoneticPr fontId="6"/>
  </si>
  <si>
    <t>学習年月順に記載 Please fill it out from the old experience</t>
  </si>
  <si>
    <t>学校住所</t>
    <rPh sb="0" eb="2">
      <t>ガッコウ</t>
    </rPh>
    <rPh sb="2" eb="4">
      <t>ジュウショ</t>
    </rPh>
    <phoneticPr fontId="18"/>
  </si>
  <si>
    <t>学習時間</t>
    <rPh sb="0" eb="2">
      <t>ガクシュウ</t>
    </rPh>
    <rPh sb="2" eb="4">
      <t>ジカン</t>
    </rPh>
    <phoneticPr fontId="6"/>
  </si>
  <si>
    <t>study hours</t>
  </si>
  <si>
    <t>職歴･兵役等 Occupation Experience / Military Service</t>
  </si>
  <si>
    <t>就職年月順に記載 Please fill it out from the old experience</t>
  </si>
  <si>
    <t>会社名</t>
    <rPh sb="0" eb="3">
      <t>カイシャメイ</t>
    </rPh>
    <phoneticPr fontId="18"/>
  </si>
  <si>
    <t>会社住所</t>
    <rPh sb="0" eb="2">
      <t>カイシャ</t>
    </rPh>
    <rPh sb="2" eb="4">
      <t>ジュウショ</t>
    </rPh>
    <phoneticPr fontId="18"/>
  </si>
  <si>
    <t>就職From</t>
    <rPh sb="0" eb="2">
      <t>シュウショク</t>
    </rPh>
    <phoneticPr fontId="18"/>
  </si>
  <si>
    <t>退職To</t>
  </si>
  <si>
    <t>Name of company</t>
    <phoneticPr fontId="18"/>
  </si>
  <si>
    <t>Address of company</t>
    <phoneticPr fontId="18"/>
  </si>
  <si>
    <t>日本語試験受験 Japanese Language Ability Test</t>
    <rPh sb="0" eb="2">
      <t>ニホン</t>
    </rPh>
    <rPh sb="2" eb="3">
      <t>ゴ</t>
    </rPh>
    <rPh sb="3" eb="5">
      <t>シケン</t>
    </rPh>
    <rPh sb="5" eb="7">
      <t>ジュケン</t>
    </rPh>
    <phoneticPr fontId="18"/>
  </si>
  <si>
    <r>
      <t xml:space="preserve">未受験 </t>
    </r>
    <r>
      <rPr>
        <sz val="9"/>
        <rFont val="游ゴシック"/>
        <family val="3"/>
        <charset val="128"/>
      </rPr>
      <t>Not yet</t>
    </r>
    <rPh sb="0" eb="1">
      <t>ミ</t>
    </rPh>
    <rPh sb="1" eb="3">
      <t>ジュケン</t>
    </rPh>
    <phoneticPr fontId="18"/>
  </si>
  <si>
    <r>
      <t xml:space="preserve">受験した </t>
    </r>
    <r>
      <rPr>
        <sz val="9"/>
        <rFont val="游ゴシック"/>
        <family val="3"/>
        <charset val="128"/>
      </rPr>
      <t>Yes</t>
    </r>
    <rPh sb="0" eb="2">
      <t>ジュケン</t>
    </rPh>
    <phoneticPr fontId="18"/>
  </si>
  <si>
    <r>
      <t>試験種類</t>
    </r>
    <r>
      <rPr>
        <sz val="9"/>
        <color theme="0" tint="-0.249977111117893"/>
        <rFont val="游ゴシック"/>
        <family val="3"/>
        <charset val="128"/>
      </rPr>
      <t xml:space="preserve"> Type of Exam</t>
    </r>
    <rPh sb="0" eb="2">
      <t>シケン</t>
    </rPh>
    <rPh sb="2" eb="4">
      <t>シュルイ</t>
    </rPh>
    <phoneticPr fontId="18"/>
  </si>
  <si>
    <r>
      <t>合格</t>
    </r>
    <r>
      <rPr>
        <sz val="9"/>
        <color theme="0" tint="-0.249977111117893"/>
        <rFont val="游ゴシック"/>
        <family val="3"/>
        <charset val="128"/>
      </rPr>
      <t xml:space="preserve"> passed</t>
    </r>
    <rPh sb="0" eb="2">
      <t>ゴウカク</t>
    </rPh>
    <phoneticPr fontId="18"/>
  </si>
  <si>
    <r>
      <t>不合格</t>
    </r>
    <r>
      <rPr>
        <sz val="9"/>
        <color theme="0" tint="-0.249977111117893"/>
        <rFont val="游ゴシック"/>
        <family val="3"/>
        <charset val="128"/>
      </rPr>
      <t xml:space="preserve"> failed</t>
    </r>
    <rPh sb="0" eb="3">
      <t>フゴウカク</t>
    </rPh>
    <phoneticPr fontId="18"/>
  </si>
  <si>
    <t>結果待ち waiting for result</t>
    <phoneticPr fontId="6"/>
  </si>
  <si>
    <t>修了後の予定 Plan after graduating from school</t>
  </si>
  <si>
    <t>進学希望 Higher Education</t>
    <rPh sb="0" eb="2">
      <t>シンガク</t>
    </rPh>
    <rPh sb="2" eb="4">
      <t>キボウ</t>
    </rPh>
    <phoneticPr fontId="18"/>
  </si>
  <si>
    <t>大学院 Graduate School</t>
  </si>
  <si>
    <t>大学 Universtiy</t>
  </si>
  <si>
    <t>専門学校 Professional College</t>
  </si>
  <si>
    <r>
      <t>日本での就職</t>
    </r>
    <r>
      <rPr>
        <sz val="11"/>
        <color theme="1"/>
        <rFont val="Times New Roman"/>
        <family val="1"/>
      </rPr>
      <t xml:space="preserve"> </t>
    </r>
    <r>
      <rPr>
        <sz val="11"/>
        <color theme="1"/>
        <rFont val="游ゴシック"/>
        <family val="3"/>
        <charset val="128"/>
      </rPr>
      <t>get a job in japan</t>
    </r>
  </si>
  <si>
    <t>その他(帰国等) Others (e.g. Return Home Country)</t>
    <phoneticPr fontId="6"/>
  </si>
  <si>
    <t>就学理由 Purpose for studying in Japan</t>
    <phoneticPr fontId="6"/>
  </si>
  <si>
    <t>できるだけ母国語で書いてください。Please write in your native language as much as possible.</t>
    <phoneticPr fontId="6"/>
  </si>
  <si>
    <t>※最終学歴の卒業から5年以上経過している場合は日本語学校卒業後の進路説明も併記する。</t>
  </si>
  <si>
    <t>*If more than 5 years have passed since the last graduation from a Japanese language school, a description of the applicant's career path after graduation from a Japanese language school should also be included.</t>
  </si>
  <si>
    <t>経費支弁者 Supporter</t>
    <phoneticPr fontId="6"/>
  </si>
  <si>
    <t>申請人との関係 Relationship with the applicant</t>
    <phoneticPr fontId="6"/>
  </si>
  <si>
    <t>家族構成を入力してからこの項目を入力すると、下のいくつかの項目が自動で入力されます。</t>
    <phoneticPr fontId="6"/>
  </si>
  <si>
    <t>If you enter this item after entering the family composition, some items below will be entered automatically.</t>
  </si>
  <si>
    <t>Husband</t>
  </si>
  <si>
    <t>奨学金支給機関 Organization which provide scholarship</t>
    <phoneticPr fontId="6"/>
  </si>
  <si>
    <t>氏名 Name</t>
    <rPh sb="0" eb="2">
      <t>シメイ</t>
    </rPh>
    <phoneticPr fontId="6"/>
  </si>
  <si>
    <t>※公的文書と同じに  Same as official documents</t>
    <rPh sb="1" eb="3">
      <t>コウテキ</t>
    </rPh>
    <rPh sb="3" eb="5">
      <t>ブンショ</t>
    </rPh>
    <rPh sb="6" eb="7">
      <t>オナ</t>
    </rPh>
    <phoneticPr fontId="6"/>
  </si>
  <si>
    <t>国籍･地域 Nationality</t>
    <phoneticPr fontId="6"/>
  </si>
  <si>
    <t>住所 Address</t>
  </si>
  <si>
    <t>勤務先の名称 Company name</t>
    <phoneticPr fontId="6"/>
  </si>
  <si>
    <t>勤務先の電話番号 business phone number</t>
    <rPh sb="0" eb="3">
      <t>キンムサキ</t>
    </rPh>
    <phoneticPr fontId="6"/>
  </si>
  <si>
    <t>年収(現地通貨) Annual income (Local currency)</t>
    <rPh sb="3" eb="5">
      <t>ゲンチ</t>
    </rPh>
    <rPh sb="5" eb="7">
      <t>ツウカ</t>
    </rPh>
    <phoneticPr fontId="6"/>
  </si>
  <si>
    <t>生活費 Living Expenses</t>
  </si>
  <si>
    <t/>
  </si>
  <si>
    <t>月額 per month</t>
  </si>
  <si>
    <t>円 (JPY)</t>
  </si>
  <si>
    <t>経費支弁の引受経緯 （申請者の経費支弁を引き受けた経緯及び申請者との関係について具体的に記載して下さい。）</t>
    <phoneticPr fontId="6"/>
  </si>
  <si>
    <t xml:space="preserve">Relationship with the applicant and the reasons of being his / her payer.  (Please write in concrete terms) </t>
  </si>
  <si>
    <t xml:space="preserve">支弁方法(送金、振り込みなど支弁方法を具体的に書いてください。) </t>
  </si>
  <si>
    <t>The way of payment (Please explain the way of payment or remittance in detail)</t>
  </si>
  <si>
    <t>名称 Name</t>
  </si>
  <si>
    <t>本国政府による登録番号(ベトナムの場合に記入)</t>
  </si>
  <si>
    <t>Registration number issued by the government (Fill in the following item if the applicant is a Vietnamese national)</t>
  </si>
  <si>
    <t>作成年月日 Entry date</t>
  </si>
  <si>
    <r>
      <rPr>
        <b/>
        <sz val="16"/>
        <rFont val="ＭＳ Ｐゴシック"/>
        <family val="3"/>
        <charset val="128"/>
      </rPr>
      <t>鴻巣国際学院　入学願書</t>
    </r>
    <r>
      <rPr>
        <b/>
        <sz val="16"/>
        <rFont val="Times New Roman"/>
        <family val="1"/>
      </rPr>
      <t xml:space="preserve"> Application for Admission</t>
    </r>
    <rPh sb="0" eb="6">
      <t>コウノスコクサイガクイン</t>
    </rPh>
    <phoneticPr fontId="18"/>
  </si>
  <si>
    <t>氏名
Name</t>
    <rPh sb="0" eb="2">
      <t>シメイ</t>
    </rPh>
    <phoneticPr fontId="18"/>
  </si>
  <si>
    <r>
      <t xml:space="preserve">男 </t>
    </r>
    <r>
      <rPr>
        <sz val="10"/>
        <rFont val="Times New Roman"/>
        <family val="1"/>
      </rPr>
      <t>Male</t>
    </r>
    <rPh sb="0" eb="1">
      <t>オトコ</t>
    </rPh>
    <phoneticPr fontId="18"/>
  </si>
  <si>
    <r>
      <t xml:space="preserve">未婚 </t>
    </r>
    <r>
      <rPr>
        <sz val="10"/>
        <rFont val="Times New Roman"/>
        <family val="1"/>
      </rPr>
      <t>Single</t>
    </r>
    <rPh sb="0" eb="2">
      <t>ミコン</t>
    </rPh>
    <phoneticPr fontId="18"/>
  </si>
  <si>
    <r>
      <rPr>
        <sz val="11"/>
        <rFont val="ＭＳ Ｐゴシック"/>
        <family val="3"/>
        <charset val="128"/>
      </rPr>
      <t>写真　</t>
    </r>
    <r>
      <rPr>
        <sz val="11"/>
        <rFont val="Times New Roman"/>
        <family val="1"/>
      </rPr>
      <t>3x4cm</t>
    </r>
    <rPh sb="0" eb="2">
      <t>シャシン</t>
    </rPh>
    <phoneticPr fontId="18"/>
  </si>
  <si>
    <r>
      <t xml:space="preserve">女 </t>
    </r>
    <r>
      <rPr>
        <sz val="10"/>
        <rFont val="Times New Roman"/>
        <family val="1"/>
      </rPr>
      <t>Female</t>
    </r>
    <rPh sb="0" eb="1">
      <t>オンナ</t>
    </rPh>
    <phoneticPr fontId="18"/>
  </si>
  <si>
    <r>
      <t xml:space="preserve">既婚 </t>
    </r>
    <r>
      <rPr>
        <sz val="10"/>
        <rFont val="Times New Roman"/>
        <family val="1"/>
      </rPr>
      <t>Married</t>
    </r>
    <rPh sb="0" eb="2">
      <t>キコン</t>
    </rPh>
    <phoneticPr fontId="18"/>
  </si>
  <si>
    <r>
      <rPr>
        <sz val="11"/>
        <rFont val="ＭＳ Ｐゴシック"/>
        <family val="3"/>
        <charset val="128"/>
      </rPr>
      <t>生年月日</t>
    </r>
    <rPh sb="0" eb="2">
      <t>セイネン</t>
    </rPh>
    <rPh sb="2" eb="4">
      <t>ガッピ</t>
    </rPh>
    <phoneticPr fontId="18"/>
  </si>
  <si>
    <r>
      <rPr>
        <sz val="11"/>
        <rFont val="游ゴシック"/>
        <family val="3"/>
        <charset val="128"/>
        <scheme val="minor"/>
      </rPr>
      <t>年</t>
    </r>
    <r>
      <rPr>
        <sz val="11"/>
        <rFont val="Times New Roman"/>
        <family val="1"/>
      </rPr>
      <t xml:space="preserve"> Year</t>
    </r>
  </si>
  <si>
    <r>
      <rPr>
        <sz val="11"/>
        <rFont val="游ゴシック"/>
        <family val="3"/>
        <charset val="128"/>
        <scheme val="minor"/>
      </rPr>
      <t>月</t>
    </r>
    <r>
      <rPr>
        <sz val="11"/>
        <rFont val="ＭＳ Ｐ明朝"/>
        <family val="1"/>
        <charset val="128"/>
      </rPr>
      <t xml:space="preserve"> </t>
    </r>
    <r>
      <rPr>
        <sz val="11"/>
        <rFont val="Times New Roman"/>
        <family val="1"/>
      </rPr>
      <t>Month</t>
    </r>
  </si>
  <si>
    <r>
      <rPr>
        <sz val="11"/>
        <rFont val="游ゴシック"/>
        <family val="3"/>
        <charset val="128"/>
        <scheme val="minor"/>
      </rPr>
      <t>日</t>
    </r>
    <r>
      <rPr>
        <sz val="11"/>
        <rFont val="ＭＳ Ｐ明朝"/>
        <family val="1"/>
        <charset val="128"/>
      </rPr>
      <t xml:space="preserve"> </t>
    </r>
    <r>
      <rPr>
        <sz val="11"/>
        <rFont val="Times New Roman"/>
        <family val="1"/>
      </rPr>
      <t>Day</t>
    </r>
  </si>
  <si>
    <r>
      <rPr>
        <sz val="11"/>
        <rFont val="ＭＳ Ｐゴシック"/>
        <family val="3"/>
        <charset val="128"/>
      </rPr>
      <t>国籍</t>
    </r>
    <rPh sb="0" eb="2">
      <t>コクセキ</t>
    </rPh>
    <phoneticPr fontId="18"/>
  </si>
  <si>
    <t>Date of birth</t>
    <phoneticPr fontId="18"/>
  </si>
  <si>
    <t>Nationality</t>
    <phoneticPr fontId="18"/>
  </si>
  <si>
    <t>Photo</t>
    <phoneticPr fontId="18"/>
  </si>
  <si>
    <t>職業</t>
    <rPh sb="0" eb="2">
      <t>ショクギョウ</t>
    </rPh>
    <phoneticPr fontId="18"/>
  </si>
  <si>
    <r>
      <rPr>
        <sz val="11"/>
        <rFont val="ＭＳ Ｐゴシック"/>
        <family val="3"/>
        <charset val="128"/>
      </rPr>
      <t>出生地</t>
    </r>
    <rPh sb="0" eb="2">
      <t>シュッショウ</t>
    </rPh>
    <rPh sb="2" eb="3">
      <t>チ</t>
    </rPh>
    <phoneticPr fontId="18"/>
  </si>
  <si>
    <t>Full face without hat, taken within 3 months</t>
    <phoneticPr fontId="18"/>
  </si>
  <si>
    <t>Occupation</t>
    <phoneticPr fontId="18"/>
  </si>
  <si>
    <t>Place of birth</t>
    <phoneticPr fontId="18"/>
  </si>
  <si>
    <r>
      <rPr>
        <sz val="11"/>
        <rFont val="ＭＳ Ｐゴシック"/>
        <family val="3"/>
        <charset val="128"/>
      </rPr>
      <t>電話番号</t>
    </r>
    <rPh sb="0" eb="2">
      <t>デンワ</t>
    </rPh>
    <rPh sb="2" eb="4">
      <t>バンゴウ</t>
    </rPh>
    <phoneticPr fontId="18"/>
  </si>
  <si>
    <t>Eメール</t>
    <phoneticPr fontId="18"/>
  </si>
  <si>
    <t>TEL</t>
    <phoneticPr fontId="18"/>
  </si>
  <si>
    <t>Email</t>
    <phoneticPr fontId="18"/>
  </si>
  <si>
    <t>Present address</t>
    <phoneticPr fontId="18"/>
  </si>
  <si>
    <t>旅券</t>
    <rPh sb="0" eb="2">
      <t>リョケン</t>
    </rPh>
    <phoneticPr fontId="18"/>
  </si>
  <si>
    <t>あり</t>
    <phoneticPr fontId="4"/>
  </si>
  <si>
    <t>Yes</t>
    <phoneticPr fontId="4"/>
  </si>
  <si>
    <r>
      <rPr>
        <sz val="11"/>
        <rFont val="ＭＳ Ｐゴシック"/>
        <family val="3"/>
        <charset val="128"/>
      </rPr>
      <t>旅券番号</t>
    </r>
    <rPh sb="0" eb="2">
      <t>リョケン</t>
    </rPh>
    <rPh sb="2" eb="4">
      <t>バンゴウ</t>
    </rPh>
    <phoneticPr fontId="18"/>
  </si>
  <si>
    <t>有効期限</t>
    <rPh sb="0" eb="2">
      <t>ユウコウ</t>
    </rPh>
    <rPh sb="2" eb="4">
      <t>キゲン</t>
    </rPh>
    <phoneticPr fontId="18"/>
  </si>
  <si>
    <t>Passport</t>
    <phoneticPr fontId="18"/>
  </si>
  <si>
    <t>なし</t>
    <phoneticPr fontId="4"/>
  </si>
  <si>
    <t>No</t>
    <phoneticPr fontId="4"/>
  </si>
  <si>
    <t>Passport No.</t>
    <phoneticPr fontId="18"/>
  </si>
  <si>
    <t>Expire date</t>
    <phoneticPr fontId="18"/>
  </si>
  <si>
    <r>
      <t xml:space="preserve">学校名 </t>
    </r>
    <r>
      <rPr>
        <sz val="11"/>
        <rFont val="Times New Roman"/>
        <family val="1"/>
      </rPr>
      <t>Name of school</t>
    </r>
    <rPh sb="0" eb="3">
      <t>ガッコウメイ</t>
    </rPh>
    <phoneticPr fontId="18"/>
  </si>
  <si>
    <r>
      <t xml:space="preserve">学校種別 </t>
    </r>
    <r>
      <rPr>
        <sz val="11"/>
        <rFont val="Times New Roman"/>
        <family val="1"/>
      </rPr>
      <t>School type</t>
    </r>
    <rPh sb="0" eb="2">
      <t>ガッコウ</t>
    </rPh>
    <rPh sb="2" eb="4">
      <t>シュベツ</t>
    </rPh>
    <phoneticPr fontId="18"/>
  </si>
  <si>
    <r>
      <t xml:space="preserve">卒業年月 </t>
    </r>
    <r>
      <rPr>
        <sz val="10"/>
        <rFont val="Times New Roman"/>
        <family val="1"/>
      </rPr>
      <t>graduation date</t>
    </r>
    <phoneticPr fontId="18"/>
  </si>
  <si>
    <r>
      <t>状態</t>
    </r>
    <r>
      <rPr>
        <sz val="10"/>
        <rFont val="游ゴシック Light"/>
        <family val="1"/>
        <scheme val="major"/>
      </rPr>
      <t xml:space="preserve"> </t>
    </r>
    <r>
      <rPr>
        <sz val="10"/>
        <rFont val="Times New Roman"/>
        <family val="1"/>
      </rPr>
      <t>Status</t>
    </r>
    <rPh sb="0" eb="2">
      <t>ジョウタイ</t>
    </rPh>
    <phoneticPr fontId="18"/>
  </si>
  <si>
    <r>
      <rPr>
        <b/>
        <sz val="11"/>
        <rFont val="ＭＳ Ｐゴシック"/>
        <family val="3"/>
        <charset val="128"/>
      </rPr>
      <t>日本語学習歴</t>
    </r>
    <r>
      <rPr>
        <b/>
        <sz val="11"/>
        <rFont val="Times New Roman"/>
        <family val="1"/>
      </rPr>
      <t xml:space="preserve"> Japanese Language Experience</t>
    </r>
    <rPh sb="0" eb="2">
      <t>ニホン</t>
    </rPh>
    <rPh sb="2" eb="3">
      <t>ゴ</t>
    </rPh>
    <rPh sb="3" eb="5">
      <t>ガクシュウ</t>
    </rPh>
    <rPh sb="5" eb="6">
      <t>レキ</t>
    </rPh>
    <phoneticPr fontId="18"/>
  </si>
  <si>
    <r>
      <t xml:space="preserve">入学 </t>
    </r>
    <r>
      <rPr>
        <sz val="11"/>
        <rFont val="Times New Roman"/>
        <family val="1"/>
      </rPr>
      <t>Admission</t>
    </r>
    <phoneticPr fontId="18"/>
  </si>
  <si>
    <r>
      <t xml:space="preserve">卒業 </t>
    </r>
    <r>
      <rPr>
        <sz val="11"/>
        <rFont val="Times New Roman"/>
        <family val="1"/>
      </rPr>
      <t>Graduate</t>
    </r>
    <phoneticPr fontId="18"/>
  </si>
  <si>
    <t>学習時間</t>
    <rPh sb="0" eb="2">
      <t>ガクシュウ</t>
    </rPh>
    <rPh sb="2" eb="4">
      <t>ジカン</t>
    </rPh>
    <phoneticPr fontId="18"/>
  </si>
  <si>
    <t>Name of institution</t>
    <phoneticPr fontId="18"/>
  </si>
  <si>
    <t>Address of institution</t>
    <phoneticPr fontId="18"/>
  </si>
  <si>
    <r>
      <t>年</t>
    </r>
    <r>
      <rPr>
        <sz val="8"/>
        <rFont val="Times New Roman"/>
        <family val="1"/>
      </rPr>
      <t>year</t>
    </r>
    <rPh sb="0" eb="1">
      <t>ネン</t>
    </rPh>
    <phoneticPr fontId="18"/>
  </si>
  <si>
    <r>
      <t>月</t>
    </r>
    <r>
      <rPr>
        <sz val="8"/>
        <rFont val="Times New Roman"/>
        <family val="1"/>
      </rPr>
      <t>month</t>
    </r>
    <rPh sb="0" eb="1">
      <t>ツキ</t>
    </rPh>
    <phoneticPr fontId="18"/>
  </si>
  <si>
    <t>study hours</t>
    <phoneticPr fontId="18"/>
  </si>
  <si>
    <r>
      <rPr>
        <sz val="11"/>
        <rFont val="ｔ"/>
        <family val="3"/>
        <charset val="128"/>
      </rPr>
      <t>受験した</t>
    </r>
    <r>
      <rPr>
        <sz val="11"/>
        <rFont val="Times New Roman"/>
        <family val="1"/>
      </rPr>
      <t xml:space="preserve"> </t>
    </r>
    <r>
      <rPr>
        <sz val="9"/>
        <rFont val="Times New Roman"/>
        <family val="1"/>
      </rPr>
      <t>Yes</t>
    </r>
    <rPh sb="0" eb="2">
      <t>ジュケン</t>
    </rPh>
    <phoneticPr fontId="18"/>
  </si>
  <si>
    <r>
      <rPr>
        <sz val="11"/>
        <rFont val="ｔ"/>
        <family val="3"/>
        <charset val="128"/>
      </rPr>
      <t>試験種類</t>
    </r>
    <r>
      <rPr>
        <sz val="9"/>
        <rFont val="Times New Roman"/>
        <family val="1"/>
      </rPr>
      <t xml:space="preserve"> Type of Exam</t>
    </r>
    <rPh sb="0" eb="2">
      <t>シケン</t>
    </rPh>
    <rPh sb="2" eb="4">
      <t>シュルイ</t>
    </rPh>
    <phoneticPr fontId="18"/>
  </si>
  <si>
    <r>
      <rPr>
        <sz val="11"/>
        <rFont val="ｔ"/>
        <family val="3"/>
        <charset val="128"/>
      </rPr>
      <t>（</t>
    </r>
    <phoneticPr fontId="18"/>
  </si>
  <si>
    <t>）</t>
    <phoneticPr fontId="18"/>
  </si>
  <si>
    <r>
      <rPr>
        <sz val="11"/>
        <rFont val="ｔ"/>
        <family val="3"/>
        <charset val="128"/>
      </rPr>
      <t>合格</t>
    </r>
    <r>
      <rPr>
        <sz val="9"/>
        <rFont val="Times New Roman"/>
        <family val="1"/>
      </rPr>
      <t xml:space="preserve"> passed</t>
    </r>
    <rPh sb="0" eb="2">
      <t>ゴウカク</t>
    </rPh>
    <phoneticPr fontId="18"/>
  </si>
  <si>
    <r>
      <rPr>
        <sz val="11"/>
        <rFont val="ｔ"/>
        <family val="3"/>
        <charset val="128"/>
      </rPr>
      <t>結果待ち</t>
    </r>
    <rPh sb="0" eb="2">
      <t>ケッカ</t>
    </rPh>
    <rPh sb="2" eb="3">
      <t>マ</t>
    </rPh>
    <phoneticPr fontId="18"/>
  </si>
  <si>
    <r>
      <rPr>
        <sz val="11"/>
        <rFont val="ｔ"/>
        <family val="3"/>
        <charset val="128"/>
      </rPr>
      <t>受験級</t>
    </r>
    <r>
      <rPr>
        <sz val="11"/>
        <rFont val="Times New Roman"/>
        <family val="1"/>
      </rPr>
      <t xml:space="preserve"> </t>
    </r>
    <r>
      <rPr>
        <sz val="9"/>
        <rFont val="Times New Roman"/>
        <family val="1"/>
      </rPr>
      <t>Grade</t>
    </r>
    <rPh sb="0" eb="2">
      <t>ジュケン</t>
    </rPh>
    <phoneticPr fontId="18"/>
  </si>
  <si>
    <r>
      <rPr>
        <sz val="11"/>
        <rFont val="ｔ"/>
        <family val="3"/>
        <charset val="128"/>
      </rPr>
      <t>不合格</t>
    </r>
    <r>
      <rPr>
        <sz val="9"/>
        <rFont val="Times New Roman"/>
        <family val="1"/>
      </rPr>
      <t xml:space="preserve"> failed</t>
    </r>
    <rPh sb="0" eb="3">
      <t>フゴウカク</t>
    </rPh>
    <phoneticPr fontId="18"/>
  </si>
  <si>
    <t>waiting for result</t>
    <phoneticPr fontId="18"/>
  </si>
  <si>
    <r>
      <rPr>
        <sz val="11"/>
        <rFont val="ｔ"/>
        <family val="3"/>
        <charset val="128"/>
      </rPr>
      <t>未受験</t>
    </r>
    <r>
      <rPr>
        <sz val="11"/>
        <rFont val="Times New Roman"/>
        <family val="1"/>
      </rPr>
      <t xml:space="preserve"> </t>
    </r>
    <r>
      <rPr>
        <sz val="9"/>
        <rFont val="Times New Roman"/>
        <family val="1"/>
      </rPr>
      <t>Not yet</t>
    </r>
    <rPh sb="0" eb="1">
      <t>ミ</t>
    </rPh>
    <rPh sb="1" eb="3">
      <t>ジュケン</t>
    </rPh>
    <phoneticPr fontId="18"/>
  </si>
  <si>
    <t>／</t>
    <phoneticPr fontId="18"/>
  </si>
  <si>
    <t>回数</t>
  </si>
  <si>
    <t>（</t>
    <phoneticPr fontId="18"/>
  </si>
  <si>
    <t>不交付回数</t>
    <phoneticPr fontId="18"/>
  </si>
  <si>
    <t>the number of times of non-issuance</t>
    <phoneticPr fontId="18"/>
  </si>
  <si>
    <r>
      <rPr>
        <b/>
        <sz val="11"/>
        <rFont val="ＭＳ Ｐゴシック"/>
        <family val="3"/>
        <charset val="128"/>
      </rPr>
      <t>在日親族</t>
    </r>
    <r>
      <rPr>
        <b/>
        <sz val="11"/>
        <rFont val="Times New Roman"/>
        <family val="1"/>
      </rPr>
      <t xml:space="preserve"> Ralatives residing in Japan</t>
    </r>
    <rPh sb="0" eb="2">
      <t>ザイニチ</t>
    </rPh>
    <rPh sb="2" eb="4">
      <t>シンゾク</t>
    </rPh>
    <phoneticPr fontId="18"/>
  </si>
  <si>
    <r>
      <rPr>
        <sz val="11"/>
        <rFont val="ＭＳ Ｐゴシック"/>
        <family val="3"/>
        <charset val="128"/>
      </rPr>
      <t>氏名</t>
    </r>
    <rPh sb="0" eb="2">
      <t>シメイ</t>
    </rPh>
    <phoneticPr fontId="18"/>
  </si>
  <si>
    <r>
      <rPr>
        <sz val="11"/>
        <rFont val="ＭＳ Ｐゴシック"/>
        <family val="3"/>
        <charset val="128"/>
      </rPr>
      <t>続柄</t>
    </r>
    <rPh sb="0" eb="2">
      <t>ゾクガラ</t>
    </rPh>
    <phoneticPr fontId="18"/>
  </si>
  <si>
    <r>
      <rPr>
        <sz val="11"/>
        <rFont val="ＭＳ Ｐゴシック"/>
        <family val="3"/>
        <charset val="128"/>
      </rPr>
      <t>同居予定</t>
    </r>
    <rPh sb="0" eb="2">
      <t>ドウキョ</t>
    </rPh>
    <rPh sb="2" eb="4">
      <t>ヨテイ</t>
    </rPh>
    <phoneticPr fontId="18"/>
  </si>
  <si>
    <r>
      <rPr>
        <sz val="11"/>
        <rFont val="ＭＳ Ｐゴシック"/>
        <family val="3"/>
        <charset val="128"/>
      </rPr>
      <t>勤務先名・学校名</t>
    </r>
    <rPh sb="0" eb="3">
      <t>キンムサキ</t>
    </rPh>
    <rPh sb="3" eb="4">
      <t>メイ</t>
    </rPh>
    <rPh sb="5" eb="7">
      <t>ガッコウ</t>
    </rPh>
    <rPh sb="7" eb="8">
      <t>メイ</t>
    </rPh>
    <phoneticPr fontId="18"/>
  </si>
  <si>
    <r>
      <rPr>
        <sz val="11"/>
        <rFont val="ＭＳ Ｐゴシック"/>
        <family val="3"/>
        <charset val="128"/>
      </rPr>
      <t>在留カード番号</t>
    </r>
    <rPh sb="0" eb="2">
      <t>ザイリュウ</t>
    </rPh>
    <rPh sb="5" eb="7">
      <t>バンゴウ</t>
    </rPh>
    <phoneticPr fontId="18"/>
  </si>
  <si>
    <t>Full name</t>
    <phoneticPr fontId="18"/>
  </si>
  <si>
    <t>Relationship</t>
    <phoneticPr fontId="18"/>
  </si>
  <si>
    <t>Living together</t>
    <phoneticPr fontId="18"/>
  </si>
  <si>
    <t>Name of company/school</t>
    <phoneticPr fontId="18"/>
  </si>
  <si>
    <t>Residence card No.</t>
    <phoneticPr fontId="18"/>
  </si>
  <si>
    <t>①</t>
    <phoneticPr fontId="18"/>
  </si>
  <si>
    <t>有</t>
    <rPh sb="0" eb="1">
      <t>アリ</t>
    </rPh>
    <phoneticPr fontId="18"/>
  </si>
  <si>
    <t>無</t>
    <rPh sb="0" eb="1">
      <t>ナ</t>
    </rPh>
    <phoneticPr fontId="18"/>
  </si>
  <si>
    <t>Yes</t>
    <phoneticPr fontId="18"/>
  </si>
  <si>
    <t>No</t>
    <phoneticPr fontId="18"/>
  </si>
  <si>
    <r>
      <rPr>
        <b/>
        <sz val="11"/>
        <rFont val="ｔ"/>
        <family val="3"/>
        <charset val="128"/>
      </rPr>
      <t>経費支弁者</t>
    </r>
    <r>
      <rPr>
        <b/>
        <sz val="11"/>
        <rFont val="Times New Roman"/>
        <family val="1"/>
      </rPr>
      <t xml:space="preserve"> Financial Supporter</t>
    </r>
    <rPh sb="0" eb="2">
      <t>ケイヒ</t>
    </rPh>
    <rPh sb="2" eb="4">
      <t>シベン</t>
    </rPh>
    <rPh sb="4" eb="5">
      <t>シャ</t>
    </rPh>
    <phoneticPr fontId="18"/>
  </si>
  <si>
    <t>氏名</t>
    <rPh sb="0" eb="2">
      <t>シメイ</t>
    </rPh>
    <phoneticPr fontId="18"/>
  </si>
  <si>
    <r>
      <t>現住所</t>
    </r>
    <r>
      <rPr>
        <sz val="11"/>
        <color indexed="8"/>
        <rFont val="Times New Roman"/>
        <family val="1"/>
      </rPr>
      <t/>
    </r>
    <rPh sb="0" eb="3">
      <t>ゲンジュウショ</t>
    </rPh>
    <phoneticPr fontId="18"/>
  </si>
  <si>
    <t>会社名</t>
    <rPh sb="0" eb="2">
      <t>カイシャ</t>
    </rPh>
    <rPh sb="2" eb="3">
      <t>メイ</t>
    </rPh>
    <phoneticPr fontId="18"/>
  </si>
  <si>
    <r>
      <t>年収</t>
    </r>
    <r>
      <rPr>
        <sz val="11"/>
        <color indexed="8"/>
        <rFont val="Times New Roman"/>
        <family val="1"/>
      </rPr>
      <t/>
    </r>
    <rPh sb="0" eb="2">
      <t>ネンシュウ</t>
    </rPh>
    <phoneticPr fontId="18"/>
  </si>
  <si>
    <t>会社の電話番号</t>
    <rPh sb="0" eb="2">
      <t>カイシャ</t>
    </rPh>
    <rPh sb="3" eb="5">
      <t>デンワ</t>
    </rPh>
    <rPh sb="5" eb="7">
      <t>バンゴウ</t>
    </rPh>
    <phoneticPr fontId="18"/>
  </si>
  <si>
    <t>Annual income</t>
    <phoneticPr fontId="18"/>
  </si>
  <si>
    <t>TEL No. of company</t>
    <phoneticPr fontId="18"/>
  </si>
  <si>
    <r>
      <t xml:space="preserve">履　歴　書 </t>
    </r>
    <r>
      <rPr>
        <b/>
        <sz val="17"/>
        <color indexed="8"/>
        <rFont val="ＭＳ Ｐ明朝"/>
        <family val="1"/>
        <charset val="128"/>
      </rPr>
      <t>Resume</t>
    </r>
    <rPh sb="0" eb="1">
      <t>クツ</t>
    </rPh>
    <rPh sb="2" eb="3">
      <t>レキ</t>
    </rPh>
    <rPh sb="4" eb="5">
      <t>ショ</t>
    </rPh>
    <phoneticPr fontId="18"/>
  </si>
  <si>
    <r>
      <rPr>
        <sz val="11"/>
        <color indexed="8"/>
        <rFont val="ＭＳ Ｐ明朝"/>
        <family val="1"/>
        <charset val="128"/>
      </rPr>
      <t>国籍</t>
    </r>
    <rPh sb="0" eb="2">
      <t>コクセキ</t>
    </rPh>
    <phoneticPr fontId="18"/>
  </si>
  <si>
    <t>Name</t>
    <phoneticPr fontId="18"/>
  </si>
  <si>
    <r>
      <rPr>
        <sz val="11"/>
        <color indexed="8"/>
        <rFont val="ＭＳ Ｐ明朝"/>
        <family val="1"/>
        <charset val="128"/>
      </rPr>
      <t>生年月日</t>
    </r>
    <rPh sb="0" eb="2">
      <t>セイネン</t>
    </rPh>
    <rPh sb="2" eb="4">
      <t>ガッピ</t>
    </rPh>
    <phoneticPr fontId="18"/>
  </si>
  <si>
    <r>
      <rPr>
        <sz val="9"/>
        <color indexed="8"/>
        <rFont val="ＭＳ Ｐ明朝"/>
        <family val="1"/>
        <charset val="128"/>
      </rPr>
      <t>Year</t>
    </r>
    <r>
      <rPr>
        <sz val="11"/>
        <color indexed="8"/>
        <rFont val="ＭＳ Ｐ明朝"/>
        <family val="1"/>
        <charset val="128"/>
      </rPr>
      <t xml:space="preserve"> 年</t>
    </r>
    <rPh sb="5" eb="6">
      <t>ネン</t>
    </rPh>
    <phoneticPr fontId="18"/>
  </si>
  <si>
    <r>
      <rPr>
        <sz val="9"/>
        <color indexed="8"/>
        <rFont val="ＭＳ Ｐ明朝"/>
        <family val="1"/>
        <charset val="128"/>
      </rPr>
      <t>Month</t>
    </r>
    <r>
      <rPr>
        <sz val="11"/>
        <color indexed="8"/>
        <rFont val="ＭＳ Ｐ明朝"/>
        <family val="1"/>
        <charset val="128"/>
      </rPr>
      <t xml:space="preserve"> 月</t>
    </r>
    <rPh sb="6" eb="7">
      <t>ツキ</t>
    </rPh>
    <phoneticPr fontId="18"/>
  </si>
  <si>
    <r>
      <rPr>
        <sz val="9"/>
        <color indexed="8"/>
        <rFont val="ＭＳ Ｐ明朝"/>
        <family val="1"/>
        <charset val="128"/>
      </rPr>
      <t xml:space="preserve">Day </t>
    </r>
    <r>
      <rPr>
        <sz val="11"/>
        <color indexed="8"/>
        <rFont val="ＭＳ Ｐ明朝"/>
        <family val="1"/>
        <charset val="128"/>
      </rPr>
      <t>日</t>
    </r>
    <rPh sb="4" eb="5">
      <t>ニチ</t>
    </rPh>
    <phoneticPr fontId="18"/>
  </si>
  <si>
    <t>出生地</t>
    <rPh sb="0" eb="3">
      <t>シュッセイチ</t>
    </rPh>
    <phoneticPr fontId="18"/>
  </si>
  <si>
    <t>性別</t>
    <rPh sb="0" eb="2">
      <t>セイベツ</t>
    </rPh>
    <phoneticPr fontId="18"/>
  </si>
  <si>
    <t>男</t>
    <rPh sb="0" eb="1">
      <t>オトコ</t>
    </rPh>
    <phoneticPr fontId="18"/>
  </si>
  <si>
    <t>女</t>
    <rPh sb="0" eb="1">
      <t>オンナ</t>
    </rPh>
    <phoneticPr fontId="18"/>
  </si>
  <si>
    <t>Sex</t>
    <phoneticPr fontId="18"/>
  </si>
  <si>
    <t>Male</t>
    <phoneticPr fontId="18"/>
  </si>
  <si>
    <t>Female</t>
    <phoneticPr fontId="18"/>
  </si>
  <si>
    <r>
      <rPr>
        <sz val="11"/>
        <color indexed="8"/>
        <rFont val="ＭＳ Ｐ明朝"/>
        <family val="1"/>
        <charset val="128"/>
      </rPr>
      <t>現住所</t>
    </r>
    <rPh sb="0" eb="3">
      <t>ゲンジュウショ</t>
    </rPh>
    <phoneticPr fontId="18"/>
  </si>
  <si>
    <t>配偶者の有無</t>
    <rPh sb="0" eb="3">
      <t>ハイグウシャ</t>
    </rPh>
    <rPh sb="4" eb="6">
      <t>ウム</t>
    </rPh>
    <phoneticPr fontId="18"/>
  </si>
  <si>
    <t>Marital status</t>
    <phoneticPr fontId="18"/>
  </si>
  <si>
    <t>Single</t>
    <phoneticPr fontId="18"/>
  </si>
  <si>
    <t>Married</t>
    <phoneticPr fontId="18"/>
  </si>
  <si>
    <t>学歴</t>
    <rPh sb="0" eb="2">
      <t>ガクレキ</t>
    </rPh>
    <phoneticPr fontId="18"/>
  </si>
  <si>
    <t xml:space="preserve">Educational Background </t>
  </si>
  <si>
    <t>初等教育（小学校）から順次最終学歴まで</t>
    <phoneticPr fontId="18"/>
  </si>
  <si>
    <t>from primary school to the last school attended</t>
    <phoneticPr fontId="18"/>
  </si>
  <si>
    <t>就学年数</t>
    <rPh sb="0" eb="2">
      <t>シュウガク</t>
    </rPh>
    <rPh sb="2" eb="4">
      <t>ネンスウ</t>
    </rPh>
    <rPh sb="3" eb="4">
      <t>スウ</t>
    </rPh>
    <phoneticPr fontId="6"/>
  </si>
  <si>
    <r>
      <rPr>
        <sz val="9"/>
        <color indexed="8"/>
        <rFont val="ＭＳ Ｐ明朝"/>
        <family val="1"/>
        <charset val="128"/>
      </rPr>
      <t>年</t>
    </r>
    <r>
      <rPr>
        <sz val="9"/>
        <color indexed="8"/>
        <rFont val="Times New Roman"/>
        <family val="1"/>
      </rPr>
      <t>year</t>
    </r>
    <rPh sb="0" eb="1">
      <t>ネン</t>
    </rPh>
    <phoneticPr fontId="18"/>
  </si>
  <si>
    <r>
      <rPr>
        <sz val="9"/>
        <color indexed="8"/>
        <rFont val="ＭＳ Ｐ明朝"/>
        <family val="1"/>
        <charset val="128"/>
      </rPr>
      <t>月</t>
    </r>
    <r>
      <rPr>
        <sz val="8"/>
        <color indexed="8"/>
        <rFont val="Times New Roman"/>
        <family val="1"/>
      </rPr>
      <t>month</t>
    </r>
    <rPh sb="0" eb="1">
      <t>ツキ</t>
    </rPh>
    <phoneticPr fontId="18"/>
  </si>
  <si>
    <r>
      <rPr>
        <sz val="9"/>
        <color indexed="8"/>
        <rFont val="ＭＳ Ｐ明朝"/>
        <family val="1"/>
        <charset val="128"/>
      </rPr>
      <t>年</t>
    </r>
    <r>
      <rPr>
        <sz val="8"/>
        <color indexed="8"/>
        <rFont val="Times New Roman"/>
        <family val="1"/>
      </rPr>
      <t>year</t>
    </r>
    <rPh sb="0" eb="1">
      <t>ネン</t>
    </rPh>
    <phoneticPr fontId="18"/>
  </si>
  <si>
    <t>②</t>
    <phoneticPr fontId="18"/>
  </si>
  <si>
    <t>③</t>
    <phoneticPr fontId="18"/>
  </si>
  <si>
    <t>④</t>
    <phoneticPr fontId="18"/>
  </si>
  <si>
    <t>⑤</t>
    <phoneticPr fontId="18"/>
  </si>
  <si>
    <t>⑥</t>
    <phoneticPr fontId="18"/>
  </si>
  <si>
    <t>⑦</t>
    <phoneticPr fontId="18"/>
  </si>
  <si>
    <r>
      <t>日本語学習歴</t>
    </r>
    <r>
      <rPr>
        <sz val="9"/>
        <color indexed="8"/>
        <rFont val="ＭＳ Ｐ明朝"/>
        <family val="1"/>
        <charset val="128"/>
      </rPr>
      <t>　</t>
    </r>
    <rPh sb="0" eb="3">
      <t>ニホンゴ</t>
    </rPh>
    <rPh sb="3" eb="5">
      <t>ガクシュウ</t>
    </rPh>
    <rPh sb="5" eb="6">
      <t>レキ</t>
    </rPh>
    <phoneticPr fontId="18"/>
  </si>
  <si>
    <t>Japanese Language Experience</t>
  </si>
  <si>
    <t>学習年月順に記載</t>
    <rPh sb="0" eb="2">
      <t>ガクシュウ</t>
    </rPh>
    <phoneticPr fontId="18"/>
  </si>
  <si>
    <t>Please fill it out from the old experience</t>
    <phoneticPr fontId="18"/>
  </si>
  <si>
    <r>
      <rPr>
        <sz val="9"/>
        <color indexed="8"/>
        <rFont val="ＭＳ Ｐ明朝"/>
        <family val="1"/>
        <charset val="128"/>
      </rPr>
      <t>入学</t>
    </r>
    <r>
      <rPr>
        <sz val="9"/>
        <color indexed="8"/>
        <rFont val="Times New Roman"/>
        <family val="1"/>
      </rPr>
      <t>Admission</t>
    </r>
    <r>
      <rPr>
        <sz val="9"/>
        <color indexed="8"/>
        <rFont val="Yu Gothic"/>
        <family val="3"/>
        <charset val="128"/>
      </rPr>
      <t>　　修了</t>
    </r>
    <r>
      <rPr>
        <sz val="9"/>
        <color indexed="8"/>
        <rFont val="Times New Roman"/>
        <family val="1"/>
      </rPr>
      <t>Graduate</t>
    </r>
    <rPh sb="0" eb="2">
      <t>ニュウガク</t>
    </rPh>
    <rPh sb="13" eb="15">
      <t>シュウリョウ</t>
    </rPh>
    <phoneticPr fontId="18"/>
  </si>
  <si>
    <t>職歴・兵役等　</t>
    <rPh sb="0" eb="2">
      <t>ショクレキ</t>
    </rPh>
    <rPh sb="3" eb="5">
      <t>ヘイエキ</t>
    </rPh>
    <rPh sb="5" eb="6">
      <t>トウ</t>
    </rPh>
    <phoneticPr fontId="18"/>
  </si>
  <si>
    <t>Occupation Experience / Military Service</t>
  </si>
  <si>
    <t>就職年月順に記載</t>
  </si>
  <si>
    <r>
      <rPr>
        <sz val="9"/>
        <color indexed="8"/>
        <rFont val="ＭＳ Ｐ明朝"/>
        <family val="1"/>
        <charset val="128"/>
      </rPr>
      <t>就職</t>
    </r>
    <r>
      <rPr>
        <sz val="9"/>
        <color indexed="8"/>
        <rFont val="Times New Roman"/>
        <family val="1"/>
      </rPr>
      <t>From</t>
    </r>
    <r>
      <rPr>
        <sz val="9"/>
        <color indexed="8"/>
        <rFont val="Yu Gothic"/>
        <family val="3"/>
        <charset val="128"/>
      </rPr>
      <t>　　</t>
    </r>
    <r>
      <rPr>
        <sz val="9"/>
        <color indexed="8"/>
        <rFont val="ＭＳ Ｐ明朝"/>
        <family val="1"/>
        <charset val="128"/>
      </rPr>
      <t>退職</t>
    </r>
    <r>
      <rPr>
        <sz val="9"/>
        <color indexed="8"/>
        <rFont val="Times New Roman"/>
        <family val="1"/>
      </rPr>
      <t>To</t>
    </r>
    <rPh sb="0" eb="2">
      <t>シュウショク</t>
    </rPh>
    <rPh sb="8" eb="10">
      <t>タイショク</t>
    </rPh>
    <phoneticPr fontId="18"/>
  </si>
  <si>
    <r>
      <t>日本入国歴</t>
    </r>
    <r>
      <rPr>
        <sz val="11"/>
        <color indexed="8"/>
        <rFont val="ＭＳ Ｐ明朝"/>
        <family val="1"/>
        <charset val="128"/>
      </rPr>
      <t xml:space="preserve"> </t>
    </r>
    <rPh sb="0" eb="2">
      <t>ニホン</t>
    </rPh>
    <rPh sb="2" eb="4">
      <t>ニュウコク</t>
    </rPh>
    <rPh sb="4" eb="5">
      <t>レキ</t>
    </rPh>
    <phoneticPr fontId="18"/>
  </si>
  <si>
    <t>Previous stays in Japan</t>
  </si>
  <si>
    <t xml:space="preserve"> </t>
    <phoneticPr fontId="6"/>
  </si>
  <si>
    <t>／</t>
  </si>
  <si>
    <r>
      <t>入国年月日</t>
    </r>
    <r>
      <rPr>
        <sz val="11"/>
        <color indexed="8"/>
        <rFont val="Times New Roman"/>
        <family val="1"/>
      </rPr>
      <t>Date of Entry</t>
    </r>
    <rPh sb="0" eb="2">
      <t>ニュウコク</t>
    </rPh>
    <rPh sb="2" eb="5">
      <t>ネンガッピ</t>
    </rPh>
    <phoneticPr fontId="18"/>
  </si>
  <si>
    <r>
      <rPr>
        <sz val="11"/>
        <color indexed="8"/>
        <rFont val="ＭＳ Ｐ明朝"/>
        <family val="1"/>
        <charset val="128"/>
      </rPr>
      <t>出国年月日</t>
    </r>
    <r>
      <rPr>
        <sz val="11"/>
        <color indexed="8"/>
        <rFont val="Times New Roman"/>
        <family val="1"/>
      </rPr>
      <t>Date of Departure</t>
    </r>
    <rPh sb="0" eb="2">
      <t>シュッコク</t>
    </rPh>
    <rPh sb="2" eb="5">
      <t>ネンガッピ</t>
    </rPh>
    <phoneticPr fontId="18"/>
  </si>
  <si>
    <r>
      <t>年</t>
    </r>
    <r>
      <rPr>
        <sz val="11"/>
        <color indexed="8"/>
        <rFont val="ＭＳ Ｐ明朝"/>
        <family val="1"/>
        <charset val="128"/>
      </rPr>
      <t>year</t>
    </r>
    <rPh sb="0" eb="1">
      <t>ネン</t>
    </rPh>
    <phoneticPr fontId="18"/>
  </si>
  <si>
    <r>
      <t>月</t>
    </r>
    <r>
      <rPr>
        <sz val="11"/>
        <color indexed="8"/>
        <rFont val="ＭＳ Ｐ明朝"/>
        <family val="1"/>
        <charset val="128"/>
      </rPr>
      <t>month</t>
    </r>
    <rPh sb="0" eb="1">
      <t>ツキ</t>
    </rPh>
    <phoneticPr fontId="18"/>
  </si>
  <si>
    <r>
      <t>日</t>
    </r>
    <r>
      <rPr>
        <sz val="11"/>
        <color indexed="8"/>
        <rFont val="ＭＳ Ｐ明朝"/>
        <family val="1"/>
        <charset val="128"/>
      </rPr>
      <t>day</t>
    </r>
    <rPh sb="0" eb="1">
      <t>ニチ</t>
    </rPh>
    <phoneticPr fontId="18"/>
  </si>
  <si>
    <r>
      <t xml:space="preserve">在留資格 </t>
    </r>
    <r>
      <rPr>
        <sz val="11"/>
        <color theme="1"/>
        <rFont val="Times New Roman"/>
        <family val="1"/>
      </rPr>
      <t>VISA Status</t>
    </r>
    <rPh sb="0" eb="2">
      <t>ザイリュウ</t>
    </rPh>
    <rPh sb="2" eb="4">
      <t>シカク</t>
    </rPh>
    <phoneticPr fontId="18"/>
  </si>
  <si>
    <r>
      <t xml:space="preserve">入国目的 </t>
    </r>
    <r>
      <rPr>
        <sz val="11"/>
        <color theme="1"/>
        <rFont val="Times New Roman"/>
        <family val="1"/>
      </rPr>
      <t>Purpose of Entry</t>
    </r>
    <rPh sb="0" eb="2">
      <t>ニュウコク</t>
    </rPh>
    <rPh sb="2" eb="4">
      <t>モクテキ</t>
    </rPh>
    <phoneticPr fontId="18"/>
  </si>
  <si>
    <r>
      <t>在留資格交付申請歴　</t>
    </r>
    <r>
      <rPr>
        <sz val="11"/>
        <color theme="1"/>
        <rFont val="Times New Roman"/>
        <family val="1"/>
      </rPr>
      <t>Apply for C.O.E</t>
    </r>
    <phoneticPr fontId="18"/>
  </si>
  <si>
    <r>
      <t>家族構成　</t>
    </r>
    <r>
      <rPr>
        <sz val="11"/>
        <color theme="1"/>
        <rFont val="Times New Roman"/>
        <family val="1"/>
      </rPr>
      <t>Family Member</t>
    </r>
    <rPh sb="0" eb="2">
      <t>カゾク</t>
    </rPh>
    <rPh sb="2" eb="4">
      <t>コウセイ</t>
    </rPh>
    <phoneticPr fontId="18"/>
  </si>
  <si>
    <t>①</t>
    <phoneticPr fontId="4"/>
  </si>
  <si>
    <t>続柄</t>
    <rPh sb="0" eb="2">
      <t>ゾクガラ</t>
    </rPh>
    <phoneticPr fontId="18"/>
  </si>
  <si>
    <t>生年月日</t>
    <rPh sb="0" eb="2">
      <t>セイネン</t>
    </rPh>
    <rPh sb="2" eb="4">
      <t>ガッピ</t>
    </rPh>
    <phoneticPr fontId="18"/>
  </si>
  <si>
    <r>
      <t>年</t>
    </r>
    <r>
      <rPr>
        <sz val="11"/>
        <color theme="1"/>
        <rFont val="Times New Roman"/>
        <family val="1"/>
      </rPr>
      <t>year</t>
    </r>
    <rPh sb="0" eb="1">
      <t>ネン</t>
    </rPh>
    <phoneticPr fontId="6"/>
  </si>
  <si>
    <r>
      <t>月</t>
    </r>
    <r>
      <rPr>
        <sz val="11"/>
        <color theme="1"/>
        <rFont val="Times New Roman"/>
        <family val="1"/>
      </rPr>
      <t>month</t>
    </r>
    <rPh sb="0" eb="1">
      <t>ツキ</t>
    </rPh>
    <phoneticPr fontId="6"/>
  </si>
  <si>
    <r>
      <rPr>
        <sz val="11"/>
        <color theme="1"/>
        <rFont val="ＭＳ Ｐ明朝"/>
        <family val="1"/>
        <charset val="128"/>
      </rPr>
      <t>日</t>
    </r>
    <r>
      <rPr>
        <sz val="11"/>
        <color theme="1"/>
        <rFont val="Times New Roman"/>
        <family val="1"/>
      </rPr>
      <t>day</t>
    </r>
    <rPh sb="0" eb="1">
      <t>ヒ</t>
    </rPh>
    <phoneticPr fontId="6"/>
  </si>
  <si>
    <t>relation</t>
    <phoneticPr fontId="6"/>
  </si>
  <si>
    <t>Name</t>
  </si>
  <si>
    <t>Date of Birth</t>
    <phoneticPr fontId="6"/>
  </si>
  <si>
    <t>就学理由　</t>
    <rPh sb="0" eb="2">
      <t>シュウガク</t>
    </rPh>
    <rPh sb="2" eb="4">
      <t>リユウ</t>
    </rPh>
    <phoneticPr fontId="18"/>
  </si>
  <si>
    <t>Purpose for studying in Japan</t>
    <phoneticPr fontId="18"/>
  </si>
  <si>
    <t>※最終学歴の卒業から5年以上経過している場合は日本語学校卒業後の進路説明も併記する。</t>
    <rPh sb="37" eb="39">
      <t>ヘイキ</t>
    </rPh>
    <phoneticPr fontId="6"/>
  </si>
  <si>
    <t>修了後の予定</t>
    <rPh sb="0" eb="3">
      <t>シュウリョウゴ</t>
    </rPh>
    <rPh sb="4" eb="6">
      <t>ヨテイ</t>
    </rPh>
    <phoneticPr fontId="18"/>
  </si>
  <si>
    <t>Plan after graduating from school</t>
    <phoneticPr fontId="18"/>
  </si>
  <si>
    <r>
      <t>進学希望　</t>
    </r>
    <r>
      <rPr>
        <sz val="11"/>
        <color theme="1"/>
        <rFont val="Times New Roman"/>
        <family val="1"/>
      </rPr>
      <t>Higher Education</t>
    </r>
    <rPh sb="0" eb="2">
      <t>シンガク</t>
    </rPh>
    <rPh sb="2" eb="4">
      <t>キボウ</t>
    </rPh>
    <phoneticPr fontId="18"/>
  </si>
  <si>
    <r>
      <t>大学院　</t>
    </r>
    <r>
      <rPr>
        <sz val="11"/>
        <color theme="1"/>
        <rFont val="Times New Roman"/>
        <family val="1"/>
      </rPr>
      <t>Graduate School</t>
    </r>
    <rPh sb="0" eb="3">
      <t>ダイガクイン</t>
    </rPh>
    <phoneticPr fontId="18"/>
  </si>
  <si>
    <r>
      <t>大学　</t>
    </r>
    <r>
      <rPr>
        <sz val="11"/>
        <color theme="1"/>
        <rFont val="Times New Roman"/>
        <family val="1"/>
      </rPr>
      <t>Universtiy</t>
    </r>
  </si>
  <si>
    <r>
      <t>専門学校　</t>
    </r>
    <r>
      <rPr>
        <sz val="11"/>
        <color theme="1"/>
        <rFont val="Times New Roman"/>
        <family val="1"/>
      </rPr>
      <t>Professional College</t>
    </r>
    <rPh sb="0" eb="2">
      <t>センモン</t>
    </rPh>
    <rPh sb="2" eb="4">
      <t>ガッコウ</t>
    </rPh>
    <phoneticPr fontId="18"/>
  </si>
  <si>
    <r>
      <t>日本での就職　</t>
    </r>
    <r>
      <rPr>
        <sz val="11"/>
        <color theme="1"/>
        <rFont val="Times New Roman"/>
        <family val="1"/>
      </rPr>
      <t>get a job in japan</t>
    </r>
    <phoneticPr fontId="6"/>
  </si>
  <si>
    <r>
      <t>その他（帰国等）　</t>
    </r>
    <r>
      <rPr>
        <sz val="11"/>
        <color theme="1"/>
        <rFont val="Times New Roman"/>
        <family val="1"/>
      </rPr>
      <t>Others ( e.g. Return Home Country )</t>
    </r>
    <phoneticPr fontId="18"/>
  </si>
  <si>
    <t>以上のことはすべて事実であり、私が記入したものです。</t>
    <phoneticPr fontId="6"/>
  </si>
  <si>
    <t>I hereby declare the above statement is true and correct.</t>
    <phoneticPr fontId="18"/>
  </si>
  <si>
    <r>
      <rPr>
        <sz val="11"/>
        <rFont val="ＭＳ Ｐ明朝"/>
        <family val="1"/>
        <charset val="128"/>
      </rPr>
      <t>申請者署名</t>
    </r>
    <rPh sb="0" eb="3">
      <t>シンセイシャ</t>
    </rPh>
    <rPh sb="3" eb="5">
      <t>ショメイ</t>
    </rPh>
    <phoneticPr fontId="18"/>
  </si>
  <si>
    <r>
      <rPr>
        <sz val="11"/>
        <rFont val="ＭＳ Ｐ明朝"/>
        <family val="1"/>
        <charset val="128"/>
      </rPr>
      <t>年</t>
    </r>
    <r>
      <rPr>
        <sz val="11"/>
        <rFont val="Times New Roman"/>
        <family val="1"/>
      </rPr>
      <t xml:space="preserve"> Year</t>
    </r>
    <rPh sb="0" eb="1">
      <t>ネン</t>
    </rPh>
    <phoneticPr fontId="18"/>
  </si>
  <si>
    <r>
      <rPr>
        <sz val="11"/>
        <rFont val="ＭＳ Ｐ明朝"/>
        <family val="1"/>
        <charset val="128"/>
      </rPr>
      <t>月</t>
    </r>
    <r>
      <rPr>
        <sz val="11"/>
        <rFont val="Times New Roman"/>
        <family val="1"/>
      </rPr>
      <t xml:space="preserve"> Month</t>
    </r>
    <rPh sb="0" eb="1">
      <t>ツキ</t>
    </rPh>
    <phoneticPr fontId="18"/>
  </si>
  <si>
    <r>
      <rPr>
        <sz val="11"/>
        <rFont val="ＭＳ Ｐ明朝"/>
        <family val="1"/>
        <charset val="128"/>
      </rPr>
      <t>日</t>
    </r>
    <r>
      <rPr>
        <sz val="11"/>
        <rFont val="Times New Roman"/>
        <family val="1"/>
      </rPr>
      <t xml:space="preserve"> Day</t>
    </r>
    <rPh sb="0" eb="1">
      <t>ニチ</t>
    </rPh>
    <phoneticPr fontId="18"/>
  </si>
  <si>
    <t>Applicant's signature</t>
    <phoneticPr fontId="18"/>
  </si>
  <si>
    <r>
      <rPr>
        <b/>
        <sz val="16"/>
        <rFont val="ＭＳ Ｐ明朝"/>
        <family val="1"/>
        <charset val="128"/>
      </rPr>
      <t>経　費　支　弁　書</t>
    </r>
    <rPh sb="0" eb="1">
      <t>ヘ</t>
    </rPh>
    <rPh sb="2" eb="3">
      <t>ヒ</t>
    </rPh>
    <rPh sb="4" eb="5">
      <t>シ</t>
    </rPh>
    <rPh sb="6" eb="7">
      <t>ベン</t>
    </rPh>
    <rPh sb="8" eb="9">
      <t>ショ</t>
    </rPh>
    <phoneticPr fontId="18"/>
  </si>
  <si>
    <t>Certificate of Payment</t>
    <phoneticPr fontId="18"/>
  </si>
  <si>
    <r>
      <rPr>
        <b/>
        <sz val="14"/>
        <rFont val="ＭＳ Ｐ明朝"/>
        <family val="1"/>
        <charset val="128"/>
      </rPr>
      <t>日本国法務大臣　殿</t>
    </r>
    <rPh sb="0" eb="2">
      <t>ニホン</t>
    </rPh>
    <rPh sb="2" eb="3">
      <t>コク</t>
    </rPh>
    <rPh sb="3" eb="5">
      <t>ホウム</t>
    </rPh>
    <rPh sb="5" eb="7">
      <t>ダイジン</t>
    </rPh>
    <rPh sb="8" eb="9">
      <t>ドノ</t>
    </rPh>
    <phoneticPr fontId="18"/>
  </si>
  <si>
    <t>To: Minister of Justice</t>
    <phoneticPr fontId="4"/>
  </si>
  <si>
    <r>
      <rPr>
        <sz val="12"/>
        <rFont val="ＭＳ Ｐ明朝"/>
        <family val="1"/>
        <charset val="128"/>
      </rPr>
      <t>国</t>
    </r>
    <r>
      <rPr>
        <sz val="12"/>
        <rFont val="Times New Roman"/>
        <family val="1"/>
      </rPr>
      <t xml:space="preserve">    </t>
    </r>
    <r>
      <rPr>
        <sz val="12"/>
        <rFont val="ＭＳ Ｐ明朝"/>
        <family val="1"/>
        <charset val="128"/>
      </rPr>
      <t>　籍</t>
    </r>
    <rPh sb="0" eb="1">
      <t>クニ</t>
    </rPh>
    <rPh sb="6" eb="7">
      <t>セキ</t>
    </rPh>
    <phoneticPr fontId="18"/>
  </si>
  <si>
    <t>申請者氏名</t>
    <phoneticPr fontId="18"/>
  </si>
  <si>
    <t xml:space="preserve">Name of Applicant </t>
    <phoneticPr fontId="4"/>
  </si>
  <si>
    <r>
      <rPr>
        <sz val="12"/>
        <rFont val="ＭＳ Ｐ明朝"/>
        <family val="1"/>
        <charset val="128"/>
      </rPr>
      <t>生年月日</t>
    </r>
    <rPh sb="0" eb="2">
      <t>セイネン</t>
    </rPh>
    <rPh sb="2" eb="4">
      <t>ガッピ</t>
    </rPh>
    <phoneticPr fontId="18"/>
  </si>
  <si>
    <r>
      <rPr>
        <sz val="11"/>
        <rFont val="ＭＳ Ｐ明朝"/>
        <family val="1"/>
        <charset val="128"/>
      </rPr>
      <t>年</t>
    </r>
    <rPh sb="0" eb="1">
      <t>ネン</t>
    </rPh>
    <phoneticPr fontId="18"/>
  </si>
  <si>
    <r>
      <rPr>
        <sz val="11"/>
        <rFont val="ＭＳ Ｐ明朝"/>
        <family val="1"/>
        <charset val="128"/>
      </rPr>
      <t>月</t>
    </r>
    <rPh sb="0" eb="1">
      <t>ガツ</t>
    </rPh>
    <phoneticPr fontId="18"/>
  </si>
  <si>
    <t>日</t>
    <rPh sb="0" eb="1">
      <t>ニチ</t>
    </rPh>
    <phoneticPr fontId="18"/>
  </si>
  <si>
    <t>Date of Birth</t>
  </si>
  <si>
    <t>Year</t>
    <phoneticPr fontId="18"/>
  </si>
  <si>
    <t>Month</t>
    <phoneticPr fontId="18"/>
  </si>
  <si>
    <t>Day</t>
    <phoneticPr fontId="18"/>
  </si>
  <si>
    <t>　私は、このたび上記の者が日本国に入国した場合の経費支弁者になりましたので、下記の通り</t>
    <rPh sb="1" eb="2">
      <t>ワタシ</t>
    </rPh>
    <rPh sb="8" eb="10">
      <t>ジョウキ</t>
    </rPh>
    <rPh sb="11" eb="12">
      <t>モノ</t>
    </rPh>
    <rPh sb="13" eb="15">
      <t>ニホン</t>
    </rPh>
    <rPh sb="15" eb="16">
      <t>コク</t>
    </rPh>
    <rPh sb="17" eb="19">
      <t>ニュウコク</t>
    </rPh>
    <rPh sb="21" eb="23">
      <t>バアイ</t>
    </rPh>
    <rPh sb="24" eb="26">
      <t>ケイヒ</t>
    </rPh>
    <rPh sb="26" eb="28">
      <t>シベン</t>
    </rPh>
    <rPh sb="28" eb="29">
      <t>シャ</t>
    </rPh>
    <rPh sb="38" eb="40">
      <t>カキ</t>
    </rPh>
    <rPh sb="41" eb="42">
      <t>トオ</t>
    </rPh>
    <phoneticPr fontId="18"/>
  </si>
  <si>
    <t>経費支弁者の引受経緯を説明するとともに経費支弁について誓約いたします。</t>
    <rPh sb="4" eb="5">
      <t>シャ</t>
    </rPh>
    <rPh sb="6" eb="8">
      <t>ヒキウケ</t>
    </rPh>
    <rPh sb="8" eb="10">
      <t>ケイイ</t>
    </rPh>
    <rPh sb="11" eb="13">
      <t>セツメイ</t>
    </rPh>
    <rPh sb="19" eb="21">
      <t>ケイヒ</t>
    </rPh>
    <rPh sb="21" eb="23">
      <t>シベン</t>
    </rPh>
    <rPh sb="27" eb="29">
      <t>セイヤク</t>
    </rPh>
    <phoneticPr fontId="18"/>
  </si>
  <si>
    <t xml:space="preserve">    I hereby agree to take responsibility of paying the expenses of the applicant mentioned above during his stay in Japan  </t>
    <phoneticPr fontId="18"/>
  </si>
  <si>
    <t>and explain the reason for taking this responsibility as follows.</t>
    <phoneticPr fontId="18"/>
  </si>
  <si>
    <r>
      <rPr>
        <sz val="12"/>
        <rFont val="ＭＳ Ｐ明朝"/>
        <family val="1"/>
        <charset val="128"/>
      </rPr>
      <t>１．</t>
    </r>
    <phoneticPr fontId="18"/>
  </si>
  <si>
    <t>経費支弁の引受経緯</t>
    <rPh sb="0" eb="2">
      <t>ケイヒ</t>
    </rPh>
    <rPh sb="2" eb="4">
      <t>シベン</t>
    </rPh>
    <rPh sb="5" eb="7">
      <t>ヒキウケケイイ</t>
    </rPh>
    <phoneticPr fontId="18"/>
  </si>
  <si>
    <t>（申請者の経費支弁を引き受けた経緯及び申請者との関係について具体的に記載して下さい。）</t>
    <phoneticPr fontId="18"/>
  </si>
  <si>
    <t>Relationship with the applicant and the reasons of being his / her payer.  (Please write in concrete terms)</t>
    <phoneticPr fontId="18"/>
  </si>
  <si>
    <r>
      <rPr>
        <sz val="12"/>
        <rFont val="ＭＳ Ｐ明朝"/>
        <family val="1"/>
        <charset val="128"/>
      </rPr>
      <t>２．</t>
    </r>
    <phoneticPr fontId="18"/>
  </si>
  <si>
    <r>
      <rPr>
        <b/>
        <sz val="12"/>
        <rFont val="ＭＳ Ｐ明朝"/>
        <family val="1"/>
        <charset val="128"/>
      </rPr>
      <t>経費支弁内容</t>
    </r>
    <r>
      <rPr>
        <b/>
        <sz val="12"/>
        <rFont val="Times New Roman"/>
        <family val="1"/>
      </rPr>
      <t xml:space="preserve"> </t>
    </r>
    <rPh sb="0" eb="2">
      <t>ケイヒ</t>
    </rPh>
    <rPh sb="2" eb="4">
      <t>シベン</t>
    </rPh>
    <rPh sb="4" eb="6">
      <t>ナイヨウ</t>
    </rPh>
    <phoneticPr fontId="18"/>
  </si>
  <si>
    <t xml:space="preserve">  The details of payment</t>
    <phoneticPr fontId="18"/>
  </si>
  <si>
    <r>
      <rPr>
        <sz val="11"/>
        <rFont val="ＭＳ Ｐ明朝"/>
        <family val="1"/>
        <charset val="128"/>
      </rPr>
      <t>（１）</t>
    </r>
    <phoneticPr fontId="18"/>
  </si>
  <si>
    <r>
      <rPr>
        <sz val="12"/>
        <rFont val="ＭＳ Ｐ明朝"/>
        <family val="1"/>
        <charset val="128"/>
      </rPr>
      <t>　学費</t>
    </r>
    <r>
      <rPr>
        <sz val="12"/>
        <rFont val="Times New Roman"/>
        <family val="1"/>
      </rPr>
      <t xml:space="preserve">  </t>
    </r>
    <r>
      <rPr>
        <sz val="10"/>
        <rFont val="Times New Roman"/>
        <family val="1"/>
      </rPr>
      <t xml:space="preserve">Tuition </t>
    </r>
    <rPh sb="1" eb="3">
      <t>ガクヒ</t>
    </rPh>
    <phoneticPr fontId="18"/>
  </si>
  <si>
    <r>
      <rPr>
        <sz val="12"/>
        <rFont val="ＭＳ Ｐ明朝"/>
        <family val="1"/>
        <charset val="128"/>
      </rPr>
      <t>初年度</t>
    </r>
    <r>
      <rPr>
        <sz val="12"/>
        <rFont val="Times New Roman"/>
        <family val="1"/>
      </rPr>
      <t xml:space="preserve">  </t>
    </r>
    <r>
      <rPr>
        <sz val="10"/>
        <rFont val="Times New Roman"/>
        <family val="1"/>
      </rPr>
      <t>the first year</t>
    </r>
    <rPh sb="0" eb="3">
      <t>ショネンド</t>
    </rPh>
    <phoneticPr fontId="18"/>
  </si>
  <si>
    <r>
      <rPr>
        <sz val="12"/>
        <rFont val="ＭＳ Ｐ明朝"/>
        <family val="1"/>
        <charset val="128"/>
      </rPr>
      <t>円</t>
    </r>
    <r>
      <rPr>
        <sz val="10"/>
        <rFont val="Times New Roman"/>
        <family val="1"/>
      </rPr>
      <t xml:space="preserve"> (JPY)</t>
    </r>
    <rPh sb="0" eb="1">
      <t>エン</t>
    </rPh>
    <phoneticPr fontId="18"/>
  </si>
  <si>
    <r>
      <rPr>
        <sz val="11"/>
        <rFont val="ＭＳ Ｐ明朝"/>
        <family val="1"/>
        <charset val="128"/>
      </rPr>
      <t>（２）</t>
    </r>
    <phoneticPr fontId="18"/>
  </si>
  <si>
    <r>
      <rPr>
        <sz val="12"/>
        <rFont val="ＭＳ Ｐ明朝"/>
        <family val="1"/>
        <charset val="128"/>
      </rPr>
      <t>　生活費</t>
    </r>
    <r>
      <rPr>
        <sz val="12"/>
        <rFont val="Times New Roman"/>
        <family val="1"/>
      </rPr>
      <t xml:space="preserve"> </t>
    </r>
    <r>
      <rPr>
        <sz val="10"/>
        <rFont val="Times New Roman"/>
        <family val="1"/>
      </rPr>
      <t>Living Expenses</t>
    </r>
    <rPh sb="1" eb="4">
      <t>セイカツヒ</t>
    </rPh>
    <phoneticPr fontId="18"/>
  </si>
  <si>
    <r>
      <rPr>
        <sz val="12"/>
        <rFont val="ＭＳ Ｐ明朝"/>
        <family val="1"/>
        <charset val="128"/>
      </rPr>
      <t>月額</t>
    </r>
    <r>
      <rPr>
        <sz val="12"/>
        <rFont val="Times New Roman"/>
        <family val="1"/>
      </rPr>
      <t xml:space="preserve">  </t>
    </r>
    <r>
      <rPr>
        <sz val="10"/>
        <rFont val="Times New Roman"/>
        <family val="1"/>
      </rPr>
      <t>per month</t>
    </r>
    <rPh sb="0" eb="1">
      <t>ツキ</t>
    </rPh>
    <rPh sb="1" eb="2">
      <t>ガク</t>
    </rPh>
    <phoneticPr fontId="18"/>
  </si>
  <si>
    <r>
      <rPr>
        <sz val="12"/>
        <rFont val="ＭＳ Ｐ明朝"/>
        <family val="1"/>
        <charset val="128"/>
      </rPr>
      <t>円</t>
    </r>
    <r>
      <rPr>
        <sz val="12"/>
        <rFont val="Times New Roman"/>
        <family val="1"/>
      </rPr>
      <t xml:space="preserve"> </t>
    </r>
    <r>
      <rPr>
        <sz val="10"/>
        <rFont val="Times New Roman"/>
        <family val="1"/>
      </rPr>
      <t>(JPY)</t>
    </r>
    <rPh sb="0" eb="1">
      <t>エン</t>
    </rPh>
    <phoneticPr fontId="18"/>
  </si>
  <si>
    <r>
      <rPr>
        <sz val="11"/>
        <rFont val="ＭＳ Ｐ明朝"/>
        <family val="1"/>
        <charset val="128"/>
      </rPr>
      <t>（３）</t>
    </r>
    <r>
      <rPr>
        <sz val="11"/>
        <color theme="1"/>
        <rFont val="游ゴシック"/>
        <family val="2"/>
        <charset val="128"/>
        <scheme val="minor"/>
      </rPr>
      <t/>
    </r>
  </si>
  <si>
    <r>
      <rPr>
        <sz val="12"/>
        <rFont val="ＭＳ Ｐ明朝"/>
        <family val="1"/>
        <charset val="128"/>
      </rPr>
      <t>　支弁方法</t>
    </r>
    <r>
      <rPr>
        <sz val="12"/>
        <rFont val="Times New Roman"/>
        <family val="1"/>
      </rPr>
      <t xml:space="preserve"> </t>
    </r>
    <r>
      <rPr>
        <sz val="10"/>
        <rFont val="Times New Roman"/>
        <family val="1"/>
      </rPr>
      <t xml:space="preserve"> The way of payment </t>
    </r>
    <rPh sb="1" eb="3">
      <t>シベン</t>
    </rPh>
    <rPh sb="3" eb="5">
      <t>ホウホウ</t>
    </rPh>
    <phoneticPr fontId="18"/>
  </si>
  <si>
    <t>（送金、振り込みなど支弁方法を具体的に書いてください。）</t>
    <phoneticPr fontId="18"/>
  </si>
  <si>
    <t>( Please explain the way of payment or remittance in detail )</t>
    <phoneticPr fontId="18"/>
  </si>
  <si>
    <r>
      <rPr>
        <b/>
        <sz val="14"/>
        <rFont val="ＭＳ Ｐ明朝"/>
        <family val="1"/>
        <charset val="128"/>
      </rPr>
      <t xml:space="preserve">経費支弁者   </t>
    </r>
    <r>
      <rPr>
        <b/>
        <sz val="12"/>
        <color indexed="10"/>
        <rFont val="Times New Roman"/>
        <family val="1"/>
      </rPr>
      <t/>
    </r>
    <phoneticPr fontId="18"/>
  </si>
  <si>
    <t>Financial Supporter</t>
    <phoneticPr fontId="6"/>
  </si>
  <si>
    <t>申請者との関係</t>
    <rPh sb="5" eb="7">
      <t>カンケイ</t>
    </rPh>
    <phoneticPr fontId="18"/>
  </si>
  <si>
    <r>
      <rPr>
        <sz val="12"/>
        <rFont val="ＭＳ Ｐ明朝"/>
        <family val="1"/>
        <charset val="128"/>
      </rPr>
      <t>電話</t>
    </r>
    <rPh sb="0" eb="2">
      <t>デンワ</t>
    </rPh>
    <phoneticPr fontId="18"/>
  </si>
  <si>
    <t>Relationship with Applicant</t>
    <phoneticPr fontId="18"/>
  </si>
  <si>
    <t>Telephone number</t>
    <phoneticPr fontId="18"/>
  </si>
  <si>
    <r>
      <rPr>
        <sz val="12"/>
        <rFont val="ＭＳ Ｐ明朝"/>
        <family val="1"/>
        <charset val="128"/>
      </rPr>
      <t>住所</t>
    </r>
    <rPh sb="0" eb="2">
      <t>ジュウショ</t>
    </rPh>
    <phoneticPr fontId="18"/>
  </si>
  <si>
    <t xml:space="preserve">Present Address </t>
    <phoneticPr fontId="18"/>
  </si>
  <si>
    <t>年</t>
    <rPh sb="0" eb="1">
      <t>ネン</t>
    </rPh>
    <phoneticPr fontId="18"/>
  </si>
  <si>
    <t>月</t>
    <rPh sb="0" eb="1">
      <t>ツキ</t>
    </rPh>
    <phoneticPr fontId="18"/>
  </si>
  <si>
    <t>経費支弁者署名</t>
    <rPh sb="0" eb="5">
      <t>ケイヒシベンシャ</t>
    </rPh>
    <rPh sb="5" eb="7">
      <t>ショメイ</t>
    </rPh>
    <phoneticPr fontId="18"/>
  </si>
  <si>
    <t>Year</t>
    <phoneticPr fontId="6"/>
  </si>
  <si>
    <t>Month</t>
    <phoneticPr fontId="6"/>
  </si>
  <si>
    <t>Day</t>
    <phoneticPr fontId="6"/>
  </si>
  <si>
    <t>Financial Supporter's signature</t>
    <phoneticPr fontId="18"/>
  </si>
  <si>
    <t>生年月日</t>
    <rPh sb="0" eb="4">
      <t>セイネンガッピ</t>
    </rPh>
    <phoneticPr fontId="6"/>
  </si>
  <si>
    <t>小学校入学年月</t>
    <rPh sb="0" eb="3">
      <t>ショウガッコウ</t>
    </rPh>
    <rPh sb="3" eb="5">
      <t>ニュウガク</t>
    </rPh>
    <rPh sb="5" eb="7">
      <t>ネンゲツ</t>
    </rPh>
    <phoneticPr fontId="6"/>
  </si>
  <si>
    <t>学歴と職歴</t>
    <rPh sb="0" eb="2">
      <t>ガクレキ</t>
    </rPh>
    <rPh sb="3" eb="5">
      <t>ショクレキ</t>
    </rPh>
    <phoneticPr fontId="6"/>
  </si>
  <si>
    <t>名前</t>
    <rPh sb="0" eb="2">
      <t>ナマエ</t>
    </rPh>
    <phoneticPr fontId="6"/>
  </si>
  <si>
    <t>開始年</t>
    <rPh sb="0" eb="2">
      <t>カイシ</t>
    </rPh>
    <rPh sb="2" eb="3">
      <t>ネン</t>
    </rPh>
    <phoneticPr fontId="6"/>
  </si>
  <si>
    <t>開始月</t>
    <rPh sb="0" eb="3">
      <t>カイシツキ</t>
    </rPh>
    <phoneticPr fontId="6"/>
  </si>
  <si>
    <t>開始年月</t>
    <rPh sb="0" eb="4">
      <t>カイシネンゲツ</t>
    </rPh>
    <phoneticPr fontId="6"/>
  </si>
  <si>
    <t>終了年</t>
    <rPh sb="0" eb="2">
      <t>シュウリョウ</t>
    </rPh>
    <rPh sb="2" eb="3">
      <t>ネン</t>
    </rPh>
    <phoneticPr fontId="6"/>
  </si>
  <si>
    <t>終了月</t>
    <rPh sb="0" eb="2">
      <t>シュウリョウ</t>
    </rPh>
    <rPh sb="2" eb="3">
      <t>ツキ</t>
    </rPh>
    <phoneticPr fontId="6"/>
  </si>
  <si>
    <t>終了年月</t>
    <rPh sb="0" eb="4">
      <t>シュウリョウネンゲツ</t>
    </rPh>
    <phoneticPr fontId="6"/>
  </si>
  <si>
    <t>年数</t>
    <rPh sb="0" eb="2">
      <t>ネンスウ</t>
    </rPh>
    <phoneticPr fontId="6"/>
  </si>
  <si>
    <t>空白期間</t>
    <rPh sb="0" eb="2">
      <t>クウハク</t>
    </rPh>
    <rPh sb="2" eb="4">
      <t>キカン</t>
    </rPh>
    <phoneticPr fontId="6"/>
  </si>
  <si>
    <t>※入学時期の説明書必要</t>
    <rPh sb="1" eb="5">
      <t>ニュウガクジキ</t>
    </rPh>
    <rPh sb="6" eb="11">
      <t>セツメイショヒツヨウ</t>
    </rPh>
    <phoneticPr fontId="4"/>
  </si>
  <si>
    <t>小学校入学時期について</t>
    <rPh sb="0" eb="3">
      <t>ショウガッコウ</t>
    </rPh>
    <rPh sb="3" eb="5">
      <t>ニュウガク</t>
    </rPh>
    <rPh sb="5" eb="7">
      <t>ジキ</t>
    </rPh>
    <phoneticPr fontId="6"/>
  </si>
  <si>
    <t>Husband</t>
    <phoneticPr fontId="4"/>
  </si>
  <si>
    <t>Wife</t>
    <phoneticPr fontId="4"/>
  </si>
  <si>
    <t>Please enter up to the ministry, city, and prefecture. (Country is not required)</t>
    <phoneticPr fontId="6"/>
  </si>
  <si>
    <t>※省、市、県まで入力してください。(国は必要ありません)</t>
    <phoneticPr fontId="6"/>
  </si>
  <si>
    <t>※国の日本語学校の寮に住んでいる場合はそこの住所を入力してください。</t>
    <phoneticPr fontId="6"/>
  </si>
  <si>
    <t>※If you live in a dormitory of a Japanese language school in your country, please enter the address there.</t>
    <phoneticPr fontId="6"/>
  </si>
  <si>
    <t>仲介者名または現地日本語教育機関名 Name of intermediary or local Japanese language institution</t>
    <phoneticPr fontId="6"/>
  </si>
  <si>
    <t>経費支弁者の電話番号 Telephone Number of supporter</t>
    <rPh sb="0" eb="5">
      <t>ケイヒシベンシャ</t>
    </rPh>
    <phoneticPr fontId="6"/>
  </si>
  <si>
    <t xml:space="preserve"> </t>
    <phoneticPr fontId="4"/>
  </si>
  <si>
    <t>Son</t>
    <phoneticPr fontId="4"/>
  </si>
  <si>
    <t>Daughter</t>
    <phoneticPr fontId="4"/>
  </si>
  <si>
    <t>※勤務先の名称がない場合は入力する必要はありません。</t>
    <phoneticPr fontId="4"/>
  </si>
  <si>
    <t>If you do not have a name for your place of employment, you do not need to enter it.</t>
  </si>
  <si>
    <r>
      <t xml:space="preserve">氏　名 </t>
    </r>
    <r>
      <rPr>
        <b/>
        <vertAlign val="subscript"/>
        <sz val="11"/>
        <color rgb="FFFF0000"/>
        <rFont val="游ゴシック"/>
        <family val="3"/>
        <charset val="128"/>
      </rPr>
      <t>※公的文書と同じに</t>
    </r>
    <rPh sb="5" eb="7">
      <t>コウテキ</t>
    </rPh>
    <rPh sb="7" eb="9">
      <t>ブンショ</t>
    </rPh>
    <rPh sb="10" eb="11">
      <t>オナ</t>
    </rPh>
    <phoneticPr fontId="6"/>
  </si>
  <si>
    <r>
      <t xml:space="preserve">Name </t>
    </r>
    <r>
      <rPr>
        <vertAlign val="subscript"/>
        <sz val="11"/>
        <color rgb="FFFF0000"/>
        <rFont val="游ゴシック"/>
        <family val="3"/>
        <charset val="128"/>
      </rPr>
      <t>※same as official documents</t>
    </r>
    <phoneticPr fontId="6"/>
  </si>
  <si>
    <t>※　適正校である旨の通知を受けた日本語教育機関、準備教育機関に入学する場合の必要書類</t>
    <rPh sb="2" eb="5">
      <t>テキセイコウ</t>
    </rPh>
    <rPh sb="8" eb="9">
      <t>ムネ</t>
    </rPh>
    <rPh sb="10" eb="12">
      <t>ツウチ</t>
    </rPh>
    <rPh sb="13" eb="14">
      <t>ウ</t>
    </rPh>
    <rPh sb="16" eb="23">
      <t>ニホンゴキョウイクキカン</t>
    </rPh>
    <rPh sb="24" eb="26">
      <t>ジュンビ</t>
    </rPh>
    <rPh sb="26" eb="28">
      <t>キョウイク</t>
    </rPh>
    <rPh sb="28" eb="30">
      <t>キカン</t>
    </rPh>
    <rPh sb="31" eb="33">
      <t>ニュウガク</t>
    </rPh>
    <rPh sb="35" eb="37">
      <t>バアイ</t>
    </rPh>
    <rPh sb="38" eb="42">
      <t>ヒツヨウショルイ</t>
    </rPh>
    <phoneticPr fontId="4"/>
  </si>
  <si>
    <t>＜認定用＞</t>
    <phoneticPr fontId="4"/>
  </si>
  <si>
    <t>番号</t>
    <rPh sb="0" eb="2">
      <t>バンゴウ</t>
    </rPh>
    <phoneticPr fontId="4"/>
  </si>
  <si>
    <t>必要書類</t>
    <rPh sb="0" eb="4">
      <t>ヒツヨウショルイ</t>
    </rPh>
    <phoneticPr fontId="4"/>
  </si>
  <si>
    <t>提出の要否</t>
    <rPh sb="0" eb="2">
      <t>テイシュツ</t>
    </rPh>
    <rPh sb="3" eb="5">
      <t>ヨウヒ</t>
    </rPh>
    <phoneticPr fontId="4"/>
  </si>
  <si>
    <t>提出確認欄</t>
    <rPh sb="0" eb="5">
      <t>テイシュツカクニンラン</t>
    </rPh>
    <phoneticPr fontId="4"/>
  </si>
  <si>
    <t>備考</t>
    <rPh sb="0" eb="2">
      <t>ビコウ</t>
    </rPh>
    <phoneticPr fontId="4"/>
  </si>
  <si>
    <t>別表掲載国・地域</t>
    <rPh sb="0" eb="5">
      <t>ベッピョウケイサイコク</t>
    </rPh>
    <rPh sb="6" eb="8">
      <t>チイキ</t>
    </rPh>
    <phoneticPr fontId="4"/>
  </si>
  <si>
    <t>同左以外</t>
    <rPh sb="0" eb="1">
      <t>ドウ</t>
    </rPh>
    <rPh sb="1" eb="2">
      <t>ヒダリ</t>
    </rPh>
    <rPh sb="2" eb="4">
      <t>イガイ</t>
    </rPh>
    <phoneticPr fontId="4"/>
  </si>
  <si>
    <t>いずれか
選択</t>
    <rPh sb="5" eb="7">
      <t>センタク</t>
    </rPh>
    <phoneticPr fontId="4"/>
  </si>
  <si>
    <t>在留資格認定証明書交付申請書</t>
    <rPh sb="0" eb="9">
      <t>ザイリュウシカクニンテイショウメイショ</t>
    </rPh>
    <rPh sb="9" eb="14">
      <t>コウフシンセイショ</t>
    </rPh>
    <phoneticPr fontId="4"/>
  </si>
  <si>
    <t>〇</t>
    <phoneticPr fontId="4"/>
  </si>
  <si>
    <t>有</t>
    <rPh sb="0" eb="1">
      <t>アリ</t>
    </rPh>
    <phoneticPr fontId="4"/>
  </si>
  <si>
    <t>無</t>
    <rPh sb="0" eb="1">
      <t>ナシ</t>
    </rPh>
    <phoneticPr fontId="4"/>
  </si>
  <si>
    <t>提出書類一覧表（本表）</t>
    <rPh sb="0" eb="7">
      <t>テイシュツショルイイチランヒョウ</t>
    </rPh>
    <rPh sb="8" eb="10">
      <t>ホンピョウ</t>
    </rPh>
    <phoneticPr fontId="4"/>
  </si>
  <si>
    <t>△
(備考欄参照)</t>
  </si>
  <si>
    <t>所属機関が申請を提出する場合は任意</t>
    <rPh sb="0" eb="4">
      <t>ショゾクキカン</t>
    </rPh>
    <rPh sb="5" eb="7">
      <t>シンセイ</t>
    </rPh>
    <rPh sb="8" eb="10">
      <t>テイシュツ</t>
    </rPh>
    <rPh sb="12" eb="14">
      <t>バアイ</t>
    </rPh>
    <rPh sb="15" eb="17">
      <t>ニンイ</t>
    </rPh>
    <phoneticPr fontId="4"/>
  </si>
  <si>
    <t>旅券の身分事項ページ（写し）及び追記欄に記載がある旅券は追記欄ページ（写し）</t>
    <rPh sb="0" eb="2">
      <t>リョケン</t>
    </rPh>
    <rPh sb="3" eb="7">
      <t>ミブンジコウ</t>
    </rPh>
    <rPh sb="11" eb="12">
      <t>ウツ</t>
    </rPh>
    <rPh sb="14" eb="15">
      <t>オヨ</t>
    </rPh>
    <rPh sb="16" eb="19">
      <t>ツイキラン</t>
    </rPh>
    <rPh sb="20" eb="22">
      <t>キサイ</t>
    </rPh>
    <rPh sb="25" eb="27">
      <t>リョケン</t>
    </rPh>
    <rPh sb="28" eb="31">
      <t>ツイキラン</t>
    </rPh>
    <rPh sb="35" eb="36">
      <t>ウツ</t>
    </rPh>
    <phoneticPr fontId="4"/>
  </si>
  <si>
    <t>履歴書(入学願書の写し（勉学理由及び本人の経歴等が記載されているものに限る。）でも可)</t>
    <rPh sb="0" eb="3">
      <t>リレキショ</t>
    </rPh>
    <rPh sb="4" eb="8">
      <t>ニュウガクガンショ</t>
    </rPh>
    <rPh sb="9" eb="10">
      <t>ウツ</t>
    </rPh>
    <rPh sb="12" eb="17">
      <t>ベンガクリユウオヨ</t>
    </rPh>
    <rPh sb="18" eb="20">
      <t>ホンニン</t>
    </rPh>
    <rPh sb="21" eb="24">
      <t>ケイレキトウ</t>
    </rPh>
    <rPh sb="25" eb="27">
      <t>キサイ</t>
    </rPh>
    <rPh sb="35" eb="36">
      <t>カギ</t>
    </rPh>
    <rPh sb="41" eb="42">
      <t>カ</t>
    </rPh>
    <phoneticPr fontId="4"/>
  </si>
  <si>
    <t>別表掲載国・地域は、最終学校を卒業後、5年以上経過している場合</t>
    <rPh sb="0" eb="4">
      <t>ベッピョウケイサイ</t>
    </rPh>
    <rPh sb="4" eb="5">
      <t>クニ</t>
    </rPh>
    <rPh sb="6" eb="8">
      <t>チイキ</t>
    </rPh>
    <rPh sb="10" eb="14">
      <t>サイシュウガッコウ</t>
    </rPh>
    <rPh sb="15" eb="18">
      <t>ソツギョウゴ</t>
    </rPh>
    <rPh sb="20" eb="25">
      <t>ネンイジョウケイカ</t>
    </rPh>
    <rPh sb="29" eb="31">
      <t>バアイ</t>
    </rPh>
    <phoneticPr fontId="4"/>
  </si>
  <si>
    <t>最終学校の卒業証明書</t>
    <rPh sb="0" eb="4">
      <t>サイシュウガッコウ</t>
    </rPh>
    <rPh sb="5" eb="10">
      <t>ソツギョウショウメイショ</t>
    </rPh>
    <phoneticPr fontId="4"/>
  </si>
  <si>
    <t>－</t>
    <phoneticPr fontId="4"/>
  </si>
  <si>
    <r>
      <t>今後の進路を説明する資料</t>
    </r>
    <r>
      <rPr>
        <b/>
        <u/>
        <sz val="8"/>
        <color theme="1"/>
        <rFont val="ＭＳ Ｐゴシック"/>
        <family val="3"/>
        <charset val="128"/>
      </rPr>
      <t>(履歴書に含む)</t>
    </r>
    <rPh sb="0" eb="2">
      <t>コンゴ</t>
    </rPh>
    <rPh sb="3" eb="5">
      <t>シンロ</t>
    </rPh>
    <rPh sb="6" eb="8">
      <t>セツメイ</t>
    </rPh>
    <rPh sb="10" eb="12">
      <t>シリョウ</t>
    </rPh>
    <rPh sb="13" eb="16">
      <t>リレキショ</t>
    </rPh>
    <rPh sb="17" eb="18">
      <t>フク</t>
    </rPh>
    <phoneticPr fontId="4"/>
  </si>
  <si>
    <t>最終学校を卒業後、5年以上経過している場合</t>
    <rPh sb="0" eb="4">
      <t>サイシュウガッコウ</t>
    </rPh>
    <rPh sb="5" eb="8">
      <t>ソツギョウゴ</t>
    </rPh>
    <rPh sb="10" eb="15">
      <t>ネンイジョウケイカ</t>
    </rPh>
    <rPh sb="19" eb="21">
      <t>バアイ</t>
    </rPh>
    <phoneticPr fontId="4"/>
  </si>
  <si>
    <t>日本語能力に係る資料</t>
    <rPh sb="0" eb="5">
      <t>ニホンゴノウリョク</t>
    </rPh>
    <rPh sb="6" eb="7">
      <t>カカ</t>
    </rPh>
    <rPh sb="8" eb="10">
      <t>シリョウ</t>
    </rPh>
    <phoneticPr fontId="4"/>
  </si>
  <si>
    <t>〇
(備考欄参照)</t>
  </si>
  <si>
    <t>外国の大学、短期大学または大学院を卒業し、その卒業証書等を提出場合は不要</t>
    <rPh sb="0" eb="2">
      <t>ガイコク</t>
    </rPh>
    <rPh sb="3" eb="5">
      <t>ダイガク</t>
    </rPh>
    <rPh sb="6" eb="10">
      <t>タンキダイガク</t>
    </rPh>
    <rPh sb="13" eb="16">
      <t>ダイガクイン</t>
    </rPh>
    <rPh sb="17" eb="19">
      <t>ソツギョウ</t>
    </rPh>
    <rPh sb="23" eb="28">
      <t>ソツギョウショウショトウ</t>
    </rPh>
    <rPh sb="29" eb="33">
      <t>テイシュツバアイ</t>
    </rPh>
    <rPh sb="34" eb="36">
      <t>フヨウ</t>
    </rPh>
    <phoneticPr fontId="4"/>
  </si>
  <si>
    <t>経費支弁書</t>
    <rPh sb="0" eb="5">
      <t>ケイヒシベンショ</t>
    </rPh>
    <phoneticPr fontId="4"/>
  </si>
  <si>
    <t>経費支弁者と申請人の関係を立証する資料</t>
    <rPh sb="0" eb="5">
      <t>ケイヒシベンシャ</t>
    </rPh>
    <rPh sb="6" eb="9">
      <t>シンセイニン</t>
    </rPh>
    <rPh sb="10" eb="12">
      <t>カンケイ</t>
    </rPh>
    <rPh sb="13" eb="15">
      <t>リッショウ</t>
    </rPh>
    <rPh sb="17" eb="19">
      <t>シリョウ</t>
    </rPh>
    <phoneticPr fontId="4"/>
  </si>
  <si>
    <t>預金残高証明書(原本)</t>
    <rPh sb="0" eb="7">
      <t>ヨキンザンダカショウメイショ</t>
    </rPh>
    <rPh sb="8" eb="10">
      <t>ゲンポン</t>
    </rPh>
    <phoneticPr fontId="4"/>
  </si>
  <si>
    <t>過去1年間の資金形成経緯を明らかにする資料</t>
    <rPh sb="0" eb="2">
      <t>カコ</t>
    </rPh>
    <rPh sb="3" eb="5">
      <t>ネンカン</t>
    </rPh>
    <rPh sb="6" eb="12">
      <t>シキンケイセイケイイ</t>
    </rPh>
    <rPh sb="13" eb="14">
      <t>アキ</t>
    </rPh>
    <rPh sb="19" eb="21">
      <t>シリョウ</t>
    </rPh>
    <phoneticPr fontId="4"/>
  </si>
  <si>
    <t>奨学金の給付に関する証明書</t>
    <rPh sb="0" eb="3">
      <t>ショウガクキン</t>
    </rPh>
    <rPh sb="4" eb="6">
      <t>キュウフ</t>
    </rPh>
    <rPh sb="7" eb="8">
      <t>カン</t>
    </rPh>
    <rPh sb="10" eb="13">
      <t>ショウメイショ</t>
    </rPh>
    <phoneticPr fontId="4"/>
  </si>
  <si>
    <t>奨学金の給付を受ける場合。貸与型奨学金の場合は、留学生の母国語及び日本語で作成された契約書等が必要</t>
    <rPh sb="0" eb="3">
      <t>ショウガクキン</t>
    </rPh>
    <rPh sb="4" eb="6">
      <t>キュウフ</t>
    </rPh>
    <rPh sb="7" eb="8">
      <t>ウ</t>
    </rPh>
    <rPh sb="10" eb="12">
      <t>バアイ</t>
    </rPh>
    <rPh sb="13" eb="19">
      <t>タイヨガタショウガクキン</t>
    </rPh>
    <rPh sb="20" eb="22">
      <t>バアイ</t>
    </rPh>
    <rPh sb="24" eb="27">
      <t>リュウガクセイ</t>
    </rPh>
    <rPh sb="28" eb="32">
      <t>ボコクゴオヨ</t>
    </rPh>
    <rPh sb="33" eb="36">
      <t>ニホンゴ</t>
    </rPh>
    <rPh sb="37" eb="39">
      <t>サクセイ</t>
    </rPh>
    <rPh sb="42" eb="46">
      <t>ケイヤクショトウ</t>
    </rPh>
    <rPh sb="47" eb="49">
      <t>ヒツヨウ</t>
    </rPh>
    <phoneticPr fontId="4"/>
  </si>
  <si>
    <t>認定不交付処分又は在留不許可処分について、処分理由を払拭する説明及び資料</t>
    <rPh sb="0" eb="2">
      <t>ニンテイ</t>
    </rPh>
    <rPh sb="2" eb="3">
      <t>フ</t>
    </rPh>
    <rPh sb="3" eb="5">
      <t>コウフ</t>
    </rPh>
    <rPh sb="5" eb="7">
      <t>ショブン</t>
    </rPh>
    <rPh sb="7" eb="8">
      <t>マタ</t>
    </rPh>
    <rPh sb="9" eb="11">
      <t>ザイリュウ</t>
    </rPh>
    <rPh sb="11" eb="14">
      <t>フキョカ</t>
    </rPh>
    <rPh sb="14" eb="16">
      <t>ショブン</t>
    </rPh>
    <rPh sb="21" eb="23">
      <t>ショブン</t>
    </rPh>
    <rPh sb="23" eb="25">
      <t>リユウ</t>
    </rPh>
    <rPh sb="26" eb="28">
      <t>フッショク</t>
    </rPh>
    <rPh sb="30" eb="32">
      <t>セツメイ</t>
    </rPh>
    <rPh sb="32" eb="33">
      <t>オヨ</t>
    </rPh>
    <rPh sb="34" eb="36">
      <t>シリョウ</t>
    </rPh>
    <phoneticPr fontId="4"/>
  </si>
  <si>
    <t>在留資格認定証明書交付交付申請の不交付処分、在留期間更新許可申請又は在留資格変更許可申請の不許可処分を受けたことがある場合</t>
    <rPh sb="0" eb="11">
      <t>ザイリュウシカクニンテイショウメイショコウフ</t>
    </rPh>
    <rPh sb="11" eb="15">
      <t>コウフシンセイ</t>
    </rPh>
    <rPh sb="16" eb="21">
      <t>フコウフショブン</t>
    </rPh>
    <rPh sb="22" eb="32">
      <t>ザイリュウキカンコウシンキョカシンセイ</t>
    </rPh>
    <rPh sb="32" eb="33">
      <t>マタ</t>
    </rPh>
    <rPh sb="34" eb="44">
      <t>ザイリュウシカクヘンコウキョカシンセイ</t>
    </rPh>
    <rPh sb="45" eb="50">
      <t>フキョカショブン</t>
    </rPh>
    <rPh sb="51" eb="52">
      <t>ウ</t>
    </rPh>
    <rPh sb="59" eb="61">
      <t>バアイ</t>
    </rPh>
    <phoneticPr fontId="4"/>
  </si>
  <si>
    <t>教育機関の名称</t>
    <rPh sb="0" eb="4">
      <t>キョウイクキカン</t>
    </rPh>
    <rPh sb="5" eb="7">
      <t>メイショウ</t>
    </rPh>
    <phoneticPr fontId="4"/>
  </si>
  <si>
    <t>鴻巣国際学院</t>
    <rPh sb="0" eb="6">
      <t>コウノスコクサイガクイン</t>
    </rPh>
    <phoneticPr fontId="4"/>
  </si>
  <si>
    <t>申請人の氏名</t>
    <rPh sb="0" eb="3">
      <t>シンセイニン</t>
    </rPh>
    <rPh sb="4" eb="6">
      <t>シメイ</t>
    </rPh>
    <phoneticPr fontId="4"/>
  </si>
  <si>
    <t>鴻巣国際学院</t>
    <rPh sb="0" eb="6">
      <t>コウノスコクサイガクイン</t>
    </rPh>
    <phoneticPr fontId="18"/>
  </si>
  <si>
    <r>
      <rPr>
        <sz val="12"/>
        <rFont val="ＭＳ Ｐゴシック"/>
        <family val="3"/>
        <charset val="128"/>
      </rPr>
      <t>別記第六号の三様式</t>
    </r>
    <r>
      <rPr>
        <sz val="12"/>
        <rFont val="ＭＳ Ｐ明朝"/>
        <family val="1"/>
        <charset val="128"/>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</si>
  <si>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</si>
  <si>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</si>
  <si>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</si>
  <si>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</si>
  <si>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</si>
  <si>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</si>
  <si>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法務大臣殿</t>
  </si>
  <si>
    <t>東京</t>
  </si>
  <si>
    <t xml:space="preserve"> To the Minister of Justice</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</si>
  <si>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</si>
  <si>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</si>
  <si>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t>
  </si>
  <si>
    <t xml:space="preserve">  </t>
  </si>
  <si>
    <t>1　国　籍・地　域</t>
    <phoneticPr fontId="18"/>
  </si>
  <si>
    <t>2　生年月日</t>
  </si>
  <si>
    <t>年</t>
  </si>
  <si>
    <t>月</t>
  </si>
  <si>
    <t>日</t>
  </si>
  <si>
    <t>Nationality/Region</t>
  </si>
  <si>
    <t>Date of birth</t>
  </si>
  <si>
    <t>Year</t>
  </si>
  <si>
    <t>Month</t>
  </si>
  <si>
    <t>Day</t>
  </si>
  <si>
    <t>3　氏　名</t>
  </si>
  <si>
    <t xml:space="preserve">Name </t>
  </si>
  <si>
    <t>Family name</t>
  </si>
  <si>
    <t>Given name</t>
  </si>
  <si>
    <t>4　性　別</t>
  </si>
  <si>
    <t>男</t>
  </si>
  <si>
    <t>・</t>
  </si>
  <si>
    <t>女</t>
  </si>
  <si>
    <t>5　出生地</t>
  </si>
  <si>
    <t>6　配偶者の有無</t>
    <phoneticPr fontId="18"/>
  </si>
  <si>
    <t>有</t>
  </si>
  <si>
    <t>無</t>
  </si>
  <si>
    <t>Sex</t>
  </si>
  <si>
    <t>Male</t>
  </si>
  <si>
    <t>/</t>
  </si>
  <si>
    <t>Female</t>
  </si>
  <si>
    <t>Place of birth</t>
  </si>
  <si>
    <t>Marital status</t>
  </si>
  <si>
    <t>Married</t>
  </si>
  <si>
    <t>Single</t>
  </si>
  <si>
    <t>7　職　業</t>
  </si>
  <si>
    <t>8　本国における居住地</t>
    <phoneticPr fontId="18"/>
  </si>
  <si>
    <t>Occupation</t>
  </si>
  <si>
    <t>Home town/city</t>
  </si>
  <si>
    <t>9　日本における連絡先</t>
    <phoneticPr fontId="18"/>
  </si>
  <si>
    <t>〒365-0064 埼玉県 鴻巣市 赤見台1-7-1 鴻巣国際学院</t>
  </si>
  <si>
    <t>Address in Japan</t>
  </si>
  <si>
    <t>電話番号</t>
    <phoneticPr fontId="18"/>
  </si>
  <si>
    <t>048-598-8596</t>
    <phoneticPr fontId="18"/>
  </si>
  <si>
    <t>携帯電話番号</t>
  </si>
  <si>
    <t>Telephone No.</t>
  </si>
  <si>
    <t>Cellular phone No.</t>
  </si>
  <si>
    <t>10　旅券</t>
  </si>
  <si>
    <t>(1)番　号</t>
  </si>
  <si>
    <t>(2)有効期限</t>
  </si>
  <si>
    <t xml:space="preserve">  Passport </t>
  </si>
  <si>
    <t>Number</t>
  </si>
  <si>
    <t>Date of expiration</t>
  </si>
  <si>
    <t>11　入国目的 （次のいずれか該当するものを選んでください。）</t>
    <phoneticPr fontId="18"/>
  </si>
  <si>
    <t>Purpose of entry: check one of the followings</t>
  </si>
  <si>
    <t xml:space="preserve"> Ｉ 「教授」</t>
  </si>
  <si>
    <t xml:space="preserve"> Ｉ 「教育」</t>
  </si>
  <si>
    <t xml:space="preserve"> Ｊ 「芸術」</t>
  </si>
  <si>
    <t xml:space="preserve"> Ｊ 「文化活動」</t>
  </si>
  <si>
    <t>Ｋ 「宗教」</t>
  </si>
  <si>
    <t>Ｌ「報道」</t>
  </si>
  <si>
    <t>"Professor"</t>
  </si>
  <si>
    <t>"Instructor"</t>
  </si>
  <si>
    <t>"Artist"</t>
  </si>
  <si>
    <t>"Cultural Activities"</t>
  </si>
  <si>
    <t xml:space="preserve">"Religious Activities"  </t>
  </si>
  <si>
    <t>"Journalist"</t>
  </si>
  <si>
    <t xml:space="preserve">□ </t>
  </si>
  <si>
    <t xml:space="preserve"> Ｌ 「企業内転勤」</t>
  </si>
  <si>
    <t xml:space="preserve"> Ｌ 「研究（転勤）」</t>
  </si>
  <si>
    <t xml:space="preserve"> M 「経営・管理」</t>
  </si>
  <si>
    <t xml:space="preserve"> Ｎ 「研究」</t>
  </si>
  <si>
    <t>Ｎ 「技術・人文知識・国際業務」</t>
  </si>
  <si>
    <t>"Intra-company Transferee"</t>
  </si>
  <si>
    <t>"Researcher (Transferee)"</t>
  </si>
  <si>
    <t>"Business Manager”</t>
  </si>
  <si>
    <t>"Researcher"</t>
  </si>
  <si>
    <t xml:space="preserve">"Engineer / Specialist in Humanities / International Services" </t>
  </si>
  <si>
    <t>Ｎ 「介護」</t>
  </si>
  <si>
    <t>Ｎ 「技能」</t>
  </si>
  <si>
    <t>Ｎ「特定活動（研究活動等）」</t>
  </si>
  <si>
    <t>Ｎ「特定活動（本邦大学卒業者）」</t>
  </si>
  <si>
    <t>"Nursing Care"</t>
  </si>
  <si>
    <t>"Skilled Labor"</t>
  </si>
  <si>
    <t>"Designated Activities ( Researcher or IT engineer of a designated org)"</t>
  </si>
  <si>
    <t>"Designated Activities (Graduate from a university in Japan)"</t>
  </si>
  <si>
    <t>Ｖ「特定技能（1号）」</t>
  </si>
  <si>
    <t>Ｖ「特定技能（2号）」</t>
  </si>
  <si>
    <t xml:space="preserve"> Ｏ 「興行」</t>
  </si>
  <si>
    <t>■</t>
    <phoneticPr fontId="18"/>
  </si>
  <si>
    <t xml:space="preserve"> Ｐ 「留学」</t>
  </si>
  <si>
    <t>Ｑ 「研修」</t>
  </si>
  <si>
    <t>"Specified Skilled Worker ( i ) "</t>
  </si>
  <si>
    <r>
      <rPr>
        <sz val="9"/>
        <rFont val="Arial Narrow"/>
        <family val="2"/>
      </rPr>
      <t xml:space="preserve">"Specified Skilled Worker ( </t>
    </r>
    <r>
      <rPr>
        <sz val="9"/>
        <rFont val="ＭＳ Ｐゴシック"/>
        <family val="3"/>
        <charset val="128"/>
      </rPr>
      <t>ⅱ</t>
    </r>
    <r>
      <rPr>
        <sz val="9"/>
        <rFont val="Arial Narrow"/>
        <family val="2"/>
      </rPr>
      <t xml:space="preserve"> ) "</t>
    </r>
  </si>
  <si>
    <t>"Entertainer"</t>
  </si>
  <si>
    <t>"Student"</t>
  </si>
  <si>
    <t xml:space="preserve"> "Trainee"</t>
  </si>
  <si>
    <t>Y 「技能実習（1号）」</t>
  </si>
  <si>
    <t>Y 「技能実習（2号）」</t>
  </si>
  <si>
    <t>Y 「技能実習（3号）」</t>
  </si>
  <si>
    <t xml:space="preserve"> Ｒ 「家族滞在」</t>
  </si>
  <si>
    <r>
      <rPr>
        <sz val="9"/>
        <rFont val="Arial Narrow"/>
        <family val="2"/>
      </rPr>
      <t xml:space="preserve"> "Technical Intern Training </t>
    </r>
    <r>
      <rPr>
        <sz val="9"/>
        <rFont val="ＭＳ Ｐゴシック"/>
        <family val="3"/>
        <charset val="128"/>
      </rPr>
      <t>( i )</t>
    </r>
    <r>
      <rPr>
        <sz val="9"/>
        <rFont val="Arial Narrow"/>
        <family val="2"/>
      </rPr>
      <t xml:space="preserve">" </t>
    </r>
  </si>
  <si>
    <r>
      <rPr>
        <sz val="9"/>
        <rFont val="Arial Narrow"/>
        <family val="2"/>
      </rPr>
      <t xml:space="preserve"> "Technical Intern Training </t>
    </r>
    <r>
      <rPr>
        <sz val="9"/>
        <rFont val="ＭＳ Ｐゴシック"/>
        <family val="3"/>
        <charset val="128"/>
      </rPr>
      <t>( ⅱ )</t>
    </r>
    <r>
      <rPr>
        <sz val="9"/>
        <rFont val="Arial Narrow"/>
        <family val="2"/>
      </rPr>
      <t xml:space="preserve">" </t>
    </r>
  </si>
  <si>
    <r>
      <rPr>
        <sz val="9"/>
        <rFont val="Arial Narrow"/>
        <family val="2"/>
      </rPr>
      <t xml:space="preserve"> "Technical Intern Training </t>
    </r>
    <r>
      <rPr>
        <sz val="9"/>
        <rFont val="ＭＳ Ｐゴシック"/>
        <family val="3"/>
        <charset val="128"/>
      </rPr>
      <t>( ⅲ )</t>
    </r>
    <r>
      <rPr>
        <sz val="9"/>
        <rFont val="Arial Narrow"/>
        <family val="2"/>
      </rPr>
      <t xml:space="preserve">" </t>
    </r>
  </si>
  <si>
    <t>"Dependent"</t>
  </si>
  <si>
    <t>Ｒ 「特定活動（研究活動等家族）」</t>
  </si>
  <si>
    <t>Ｒ「特定活動（EPA家族）」</t>
  </si>
  <si>
    <t>Ｒ「特定活動（本邦大卒者家族）」</t>
  </si>
  <si>
    <t>"Designated Activities (Dependent of Researcher or IT engineer of a designated org)"</t>
  </si>
  <si>
    <t>"Designated Activities(Dependent of EPA)"</t>
  </si>
  <si>
    <t>"Designated Activities(Dependent of Gradutate from a university in Japan)"</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</si>
  <si>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</si>
  <si>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</si>
  <si>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</si>
  <si>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</si>
  <si>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</si>
  <si>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</si>
  <si>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「高度専門職（1号イ）」</t>
  </si>
  <si>
    <t xml:space="preserve"> 「高度専門職（1号ロ）」</t>
  </si>
  <si>
    <t xml:space="preserve"> 「高度専門職（1号ハ）」</t>
  </si>
  <si>
    <t>Ｕ 「その他」</t>
  </si>
  <si>
    <t>"Highly Skilled Professional(i)(a)"</t>
  </si>
  <si>
    <t>"Highly Skilled Professional(i)(b)"</t>
  </si>
  <si>
    <t>"Highly Skilled Professional(i)(c)"</t>
  </si>
  <si>
    <t>Others</t>
  </si>
  <si>
    <t>12　入国予定年月日</t>
  </si>
  <si>
    <t>13　上陸予定港</t>
    <phoneticPr fontId="18"/>
  </si>
  <si>
    <t>成田空港</t>
  </si>
  <si>
    <t xml:space="preserve">  Date of entry</t>
  </si>
  <si>
    <t xml:space="preserve">   Port of entry</t>
  </si>
  <si>
    <t>14　滞在予定期間</t>
  </si>
  <si>
    <t>15　同伴者の有無</t>
    <phoneticPr fontId="18"/>
  </si>
  <si>
    <t xml:space="preserve">  Intended length of stay</t>
  </si>
  <si>
    <t xml:space="preserve">   Accompanying persons, if any</t>
  </si>
  <si>
    <t>Yes</t>
  </si>
  <si>
    <t>No</t>
  </si>
  <si>
    <t>16　査証申請予定地</t>
  </si>
  <si>
    <t xml:space="preserve">  Intended place to apply for visa</t>
  </si>
  <si>
    <t>17　過去の出入国歴</t>
    <phoneticPr fontId="18"/>
  </si>
  <si>
    <t xml:space="preserve">   Past entry into / departure from Japan</t>
  </si>
  <si>
    <r>
      <rPr>
        <sz val="9"/>
        <rFont val="ＭＳ Ｐ明朝"/>
        <family val="1"/>
        <charset val="128"/>
      </rPr>
      <t>（上記で『有』を選択した場合）　</t>
    </r>
    <r>
      <rPr>
        <sz val="9"/>
        <rFont val="Arial Narrow"/>
        <family val="2"/>
      </rPr>
      <t>(Fill in the followings when the answer is "Yes")</t>
    </r>
  </si>
  <si>
    <t xml:space="preserve"> 回数</t>
  </si>
  <si>
    <t>回</t>
  </si>
  <si>
    <t>直近の出入国歴</t>
  </si>
  <si>
    <t>から</t>
  </si>
  <si>
    <t>The latest entry from</t>
  </si>
  <si>
    <t>Day      to</t>
  </si>
  <si>
    <t>18　過去の在留資格認定証明書交付申請歴</t>
    <phoneticPr fontId="18"/>
  </si>
  <si>
    <r>
      <rPr>
        <sz val="9"/>
        <color indexed="8"/>
        <rFont val="ＭＳ Ｐ明朝"/>
        <family val="1"/>
        <charset val="128"/>
      </rPr>
      <t>　</t>
    </r>
    <r>
      <rPr>
        <sz val="9"/>
        <color indexed="8"/>
        <rFont val="Arial Narrow"/>
        <family val="2"/>
      </rPr>
      <t>Past history of applying for a certificate of eligibility</t>
    </r>
  </si>
  <si>
    <t>（上記で『有』を選択した場合）</t>
  </si>
  <si>
    <t>（うち不交付となった回数）</t>
  </si>
  <si>
    <t xml:space="preserve"> (Fill in the followings when the answer is "Yes")</t>
  </si>
  <si>
    <r>
      <rPr>
        <sz val="9"/>
        <color indexed="8"/>
        <rFont val="ＭＳ Ｐゴシック"/>
        <family val="3"/>
        <charset val="128"/>
      </rPr>
      <t>（</t>
    </r>
    <r>
      <rPr>
        <sz val="9"/>
        <color indexed="8"/>
        <rFont val="Arial Narrow"/>
        <family val="2"/>
      </rPr>
      <t>Of these applications, the number of times of non-issuance</t>
    </r>
    <r>
      <rPr>
        <sz val="9"/>
        <color indexed="8"/>
        <rFont val="ＭＳ Ｐゴシック"/>
        <family val="3"/>
        <charset val="128"/>
      </rPr>
      <t>）</t>
    </r>
  </si>
  <si>
    <t>19　犯罪を理由とする処分を受けたことの有無 （日本国外におけるものを含む。）※交通違反等による処分を含む。</t>
  </si>
  <si>
    <r>
      <rPr>
        <sz val="9"/>
        <rFont val="Arial Narrow"/>
        <family val="2"/>
      </rPr>
      <t>Criminal record (in Japan / overseas)</t>
    </r>
    <r>
      <rPr>
        <sz val="9"/>
        <rFont val="ＭＳ Ｐ明朝"/>
        <family val="1"/>
        <charset val="128"/>
      </rPr>
      <t>※</t>
    </r>
    <r>
      <rPr>
        <sz val="9"/>
        <rFont val="Arial Narrow"/>
        <family val="2"/>
      </rPr>
      <t>Including dispositions due to traffic violations, etc.</t>
    </r>
  </si>
  <si>
    <t>（具体的内容</t>
  </si>
  <si>
    <t>）</t>
  </si>
  <si>
    <t xml:space="preserve"> ( Detail:</t>
  </si>
  <si>
    <t xml:space="preserve">) </t>
  </si>
  <si>
    <t xml:space="preserve"> No</t>
  </si>
  <si>
    <t>20　退去強制又は出国命令による出国の有無</t>
  </si>
  <si>
    <t xml:space="preserve">   Departure by deportation /departure order</t>
  </si>
  <si>
    <t>直近の送還歴</t>
  </si>
  <si>
    <t>The latest departure by deportation</t>
  </si>
  <si>
    <t>21　在日親族（父・母・配偶者・子・兄弟姉妹・祖父母・叔(伯)父・叔(伯)母など）及び同居者</t>
    <phoneticPr fontId="18"/>
  </si>
  <si>
    <t xml:space="preserve">           </t>
  </si>
  <si>
    <r>
      <rPr>
        <sz val="9"/>
        <color indexed="8"/>
        <rFont val="ＭＳ Ｐゴシック"/>
        <family val="3"/>
        <charset val="128"/>
      </rPr>
      <t>　</t>
    </r>
    <r>
      <rPr>
        <sz val="9"/>
        <color indexed="8"/>
        <rFont val="Arial Narrow"/>
        <family val="2"/>
      </rPr>
      <t>Family in Japan (father, mother, spouse, children, siblings,grandparents, uncle, aunt or others) and cohabitants</t>
    </r>
  </si>
  <si>
    <t>（「有」の場合は，以下の欄に在日親族及び同居者を記入してください。）　・　</t>
  </si>
  <si>
    <t>(If yes, please fill in your family members in Japan and co-residents in the following columns)</t>
  </si>
  <si>
    <t>氏　名</t>
  </si>
  <si>
    <t>生年月日</t>
  </si>
  <si>
    <t>国　籍・地　域</t>
  </si>
  <si>
    <t>勤務先名称・通学先名称</t>
  </si>
  <si>
    <t>在留カード番号</t>
  </si>
  <si>
    <t>特別永住者証明書番号</t>
  </si>
  <si>
    <t>Residence card number</t>
  </si>
  <si>
    <t>Special Permanent Resident Certificate number</t>
  </si>
  <si>
    <t>有</t>
    <phoneticPr fontId="18"/>
  </si>
  <si>
    <t>無</t>
    <phoneticPr fontId="18"/>
  </si>
  <si>
    <t>Yes / No</t>
  </si>
  <si>
    <t>※</t>
  </si>
  <si>
    <r>
      <rPr>
        <sz val="8"/>
        <rFont val="ＭＳ Ｐ明朝"/>
        <family val="1"/>
        <charset val="128"/>
      </rPr>
      <t xml:space="preserve">3について，有効な旅券を所持する場合は，旅券の身分事項ページのとおりに記載してください。
</t>
    </r>
    <r>
      <rPr>
        <sz val="8"/>
        <rFont val="Arial Narrow"/>
        <family val="2"/>
      </rPr>
      <t xml:space="preserve">Regarding item 3, if you possess your valid passport, please fill in your name as shown in the passport.
</t>
    </r>
    <r>
      <rPr>
        <sz val="8"/>
        <rFont val="ＭＳ Ｐ明朝"/>
        <family val="1"/>
        <charset val="128"/>
      </rPr>
      <t xml:space="preserve">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</si>
  <si>
    <t>（注） 裏面参照の上，申請に必要な書類を作成して下さい。　</t>
  </si>
  <si>
    <t>Note : Please fill in forms required for application. (See notes on reverse side.)</t>
  </si>
  <si>
    <t>（注） 申請書に事実に反する記載をしたことが判明した場合には，不利益な扱いを受けることがあります。</t>
  </si>
  <si>
    <t xml:space="preserve"> Note :  In case of to be found that you have misrepresented the facts in an application, you will be unfavorably treated in the process.</t>
  </si>
  <si>
    <t>申請人等作成用 ２　　Ｐ　（「留学」）</t>
  </si>
  <si>
    <t>在留資格認定証明書用</t>
  </si>
  <si>
    <t xml:space="preserve">For applicant, part 2  P ("Student")                                                   </t>
  </si>
  <si>
    <t xml:space="preserve">    For certificate of eligibility</t>
  </si>
  <si>
    <t>22　通学先</t>
    <phoneticPr fontId="18"/>
  </si>
  <si>
    <t>Place of study</t>
  </si>
  <si>
    <t>(1)名　称</t>
    <phoneticPr fontId="18"/>
  </si>
  <si>
    <t>鴻巣国際学院</t>
  </si>
  <si>
    <t>Name of school</t>
  </si>
  <si>
    <t>(2)所在地</t>
    <phoneticPr fontId="18"/>
  </si>
  <si>
    <t>〒365-0064 埼玉県 鴻巣市 赤見台1-7-1</t>
  </si>
  <si>
    <t>(3)電話番号</t>
    <phoneticPr fontId="18"/>
  </si>
  <si>
    <t>Address</t>
  </si>
  <si>
    <t>23　修学年数 （小学校～最終学歴）</t>
  </si>
  <si>
    <t xml:space="preserve">   Total period of education (from elementary school to last institution of education)</t>
  </si>
  <si>
    <t>Years</t>
  </si>
  <si>
    <t>24　最終学歴 （又は在学中の学校）</t>
  </si>
  <si>
    <t>Education (last school or institution) or present school</t>
  </si>
  <si>
    <t>(1)在籍状況</t>
  </si>
  <si>
    <t>卒業</t>
  </si>
  <si>
    <t>在学中</t>
  </si>
  <si>
    <t>休学中</t>
  </si>
  <si>
    <t>中退</t>
  </si>
  <si>
    <t>Registered enrollment</t>
  </si>
  <si>
    <t>Graduated</t>
  </si>
  <si>
    <t>In school</t>
  </si>
  <si>
    <t>Temporary absence</t>
  </si>
  <si>
    <t>Withdrawal</t>
  </si>
  <si>
    <t>□</t>
    <phoneticPr fontId="18"/>
  </si>
  <si>
    <t>大学院 （博士）</t>
  </si>
  <si>
    <t>大学院 （修士）</t>
  </si>
  <si>
    <t>大学</t>
  </si>
  <si>
    <t>短期大学</t>
  </si>
  <si>
    <t>専門学校</t>
  </si>
  <si>
    <t>Doctor</t>
  </si>
  <si>
    <t>Master</t>
  </si>
  <si>
    <t>Bachelor</t>
  </si>
  <si>
    <t>Junior college</t>
  </si>
  <si>
    <t>College of technology</t>
  </si>
  <si>
    <t>高等学校</t>
  </si>
  <si>
    <t>中学校</t>
  </si>
  <si>
    <t>小学校</t>
  </si>
  <si>
    <t>その他 （</t>
  </si>
  <si>
    <t>Senior high school</t>
  </si>
  <si>
    <t>Junior high school</t>
  </si>
  <si>
    <t>Elementary school</t>
  </si>
  <si>
    <t>(2)学校名</t>
  </si>
  <si>
    <t>(3)卒業又は卒業見込み年月</t>
  </si>
  <si>
    <t>Name of the school</t>
  </si>
  <si>
    <t>Date of graduation or expected graduation</t>
  </si>
  <si>
    <t>25　経歴（直近５年の職歴及び学歴（高等学校卒業以降のものに限る）を記入）</t>
    <phoneticPr fontId="18"/>
  </si>
  <si>
    <t xml:space="preserve">  Personal history(Work experience and educational background for the last 5 years (limited to those after graduating from senior high school))</t>
  </si>
  <si>
    <t>始期</t>
  </si>
  <si>
    <t>終期</t>
  </si>
  <si>
    <t>Start</t>
  </si>
  <si>
    <t>Finish</t>
  </si>
  <si>
    <t>経歴</t>
  </si>
  <si>
    <t>Personal history</t>
  </si>
  <si>
    <r>
      <rPr>
        <sz val="11"/>
        <color indexed="8"/>
        <rFont val="ＭＳ Ｐ明朝"/>
        <family val="1"/>
        <charset val="128"/>
      </rPr>
      <t>26　日本語能力</t>
    </r>
    <r>
      <rPr>
        <sz val="10"/>
        <color indexed="8"/>
        <rFont val="ＭＳ Ｐ明朝"/>
        <family val="1"/>
        <charset val="128"/>
      </rPr>
      <t xml:space="preserve"> （専修学校又は各種学校において日本語教育以外の教育を受ける場合に記入）</t>
    </r>
  </si>
  <si>
    <t xml:space="preserve">  Japanese language ability (Fill in the followings when the applicant plans to study at advanced vocational school or vocational school
  (except Japanese language))</t>
  </si>
  <si>
    <t>試験による証明</t>
  </si>
  <si>
    <t>Proof based on a Japanese language test</t>
  </si>
  <si>
    <t>（１）試験名</t>
  </si>
  <si>
    <t>Name of the test</t>
  </si>
  <si>
    <t>（２）級又は点数</t>
  </si>
  <si>
    <t>Attained level or score</t>
  </si>
  <si>
    <t>日本語教育を受けた教育機関及び期間</t>
  </si>
  <si>
    <t>Organization and period to have received Japanese language education</t>
  </si>
  <si>
    <t>機関名</t>
  </si>
  <si>
    <t>総学習時間：</t>
    <rPh sb="0" eb="5">
      <t>ソウガクシュウジカン</t>
    </rPh>
    <phoneticPr fontId="18"/>
  </si>
  <si>
    <t>Organization</t>
  </si>
  <si>
    <t>期間：</t>
  </si>
  <si>
    <t>まで</t>
  </si>
  <si>
    <t>Period</t>
  </si>
  <si>
    <t>from</t>
  </si>
  <si>
    <t>to</t>
  </si>
  <si>
    <t>その他</t>
  </si>
  <si>
    <t>27　日本語学習歴 （高等学校において教育を受ける場合に記入）</t>
  </si>
  <si>
    <t xml:space="preserve">  Japanese education history (Fill in the followings when the applicant plans to study in high school)</t>
  </si>
  <si>
    <t xml:space="preserve"> 日本語の教育又は日本語による教育を受けた教育機関及び期間</t>
  </si>
  <si>
    <t xml:space="preserve">  Organization and period to have received Japanese language education / received education by Japanese language</t>
  </si>
  <si>
    <t xml:space="preserve">Organization </t>
  </si>
  <si>
    <t>28　滞在費の支弁方法等（生活費，学費及び家賃について記入すること。）※複数選択可</t>
  </si>
  <si>
    <t>Method of support to pay for expenses while in Japan(fill in with regard to living expenses, tuition and rent) * multiple answers possible</t>
  </si>
  <si>
    <t>(1)支弁方法及び月平均支弁額</t>
  </si>
  <si>
    <t>Method of support and an amount of support per month (average)</t>
  </si>
  <si>
    <t>本人負担</t>
  </si>
  <si>
    <t>円</t>
  </si>
  <si>
    <t>在外経費支弁者負担</t>
    <phoneticPr fontId="18"/>
  </si>
  <si>
    <t>Self</t>
  </si>
  <si>
    <t>Yen</t>
  </si>
  <si>
    <t>Supporter living abroad</t>
  </si>
  <si>
    <t>在日経費支弁者負担</t>
  </si>
  <si>
    <t>奨学金</t>
  </si>
  <si>
    <t>Supporter in Japan</t>
  </si>
  <si>
    <t>Scholarship</t>
  </si>
  <si>
    <t>その他</t>
    <phoneticPr fontId="18"/>
  </si>
  <si>
    <t>0年2月～アルバイト開始予定_x000D_
80,000円/月</t>
  </si>
  <si>
    <t>※入学金・授業料等75.5万円については入学時に納入予定</t>
    <rPh sb="1" eb="4">
      <t>ニュウガクキン</t>
    </rPh>
    <rPh sb="5" eb="9">
      <t>ジュギョウリョウトウ</t>
    </rPh>
    <rPh sb="13" eb="15">
      <t>マンエン</t>
    </rPh>
    <rPh sb="20" eb="22">
      <t>ニュウガク</t>
    </rPh>
    <rPh sb="22" eb="23">
      <t>ジ</t>
    </rPh>
    <rPh sb="24" eb="28">
      <t>ノウニュウヨテイ</t>
    </rPh>
    <phoneticPr fontId="18"/>
  </si>
  <si>
    <t>(2)経費支弁者（複数人いる場合は全てについて記入すること。）※任意様式の別紙可</t>
  </si>
  <si>
    <t>Supporter(If there is more than one, give information on all of the supporters )*another paper may be attached, which does not have to use a prescribed format.</t>
  </si>
  <si>
    <t>①氏　名</t>
  </si>
  <si>
    <t>②住　所</t>
  </si>
  <si>
    <t>電話番号</t>
  </si>
  <si>
    <t>③職業 （勤務先の名称）</t>
  </si>
  <si>
    <t>Occupation (place of employment)</t>
  </si>
  <si>
    <t>④年　収</t>
  </si>
  <si>
    <t>レート</t>
  </si>
  <si>
    <t>Annual income</t>
  </si>
  <si>
    <t>Rate</t>
  </si>
  <si>
    <t>申請人等作成用 ３　　Ｐ　（「留学」）</t>
  </si>
  <si>
    <t xml:space="preserve">For applicant, part 3  P ("Student")  </t>
  </si>
  <si>
    <r>
      <rPr>
        <sz val="11"/>
        <color indexed="8"/>
        <rFont val="ＭＳ Ｐ明朝"/>
        <family val="1"/>
        <charset val="128"/>
      </rPr>
      <t>(3)申請人との関係</t>
    </r>
    <r>
      <rPr>
        <sz val="10"/>
        <color indexed="8"/>
        <rFont val="ＭＳ Ｐ明朝"/>
        <family val="1"/>
        <charset val="128"/>
      </rPr>
      <t xml:space="preserve"> </t>
    </r>
    <r>
      <rPr>
        <sz val="9"/>
        <color indexed="8"/>
        <rFont val="ＭＳ Ｐ明朝"/>
        <family val="1"/>
        <charset val="128"/>
      </rPr>
      <t>（上記(1)で在外経費支弁者負担又は在日経費支弁者負担を選択した場合に記入）</t>
    </r>
  </si>
  <si>
    <t>Relationship with the applicant (Check one of the followings when your answer to the question 27(1) is supporter living abroad or Japan)</t>
    <phoneticPr fontId="18"/>
  </si>
  <si>
    <t>夫</t>
  </si>
  <si>
    <t>妻</t>
  </si>
  <si>
    <t>父</t>
  </si>
  <si>
    <t>母</t>
  </si>
  <si>
    <t>祖父</t>
  </si>
  <si>
    <t>祖母</t>
  </si>
  <si>
    <t>養父</t>
  </si>
  <si>
    <t>養母</t>
  </si>
  <si>
    <t>Wife</t>
  </si>
  <si>
    <t>Father</t>
  </si>
  <si>
    <t>Mother</t>
  </si>
  <si>
    <t>Grandfather</t>
  </si>
  <si>
    <t>Foster father</t>
  </si>
  <si>
    <t>Foster mother</t>
  </si>
  <si>
    <t>兄弟姉妹</t>
  </si>
  <si>
    <t>叔父 （伯父）・叔母（伯母）</t>
  </si>
  <si>
    <t>受入教育機関</t>
  </si>
  <si>
    <t>友人・知人</t>
  </si>
  <si>
    <t>Brother / Sister</t>
  </si>
  <si>
    <t>Uncle / Aunt</t>
  </si>
  <si>
    <t>Educational institution</t>
  </si>
  <si>
    <t>Friend / Acquaintance</t>
  </si>
  <si>
    <t>友人・知人の親族</t>
  </si>
  <si>
    <t>取引関係者・現地企業等職員</t>
  </si>
  <si>
    <t>Relative of friend / acquaintance</t>
  </si>
  <si>
    <t>Business connection / Personnel of local enterprise</t>
  </si>
  <si>
    <t>取引関係者・現地企業等職員の親族</t>
  </si>
  <si>
    <t>Relative of business connection / personnel of local enterprise</t>
  </si>
  <si>
    <t>Others</t>
    <phoneticPr fontId="18"/>
  </si>
  <si>
    <t>(4)奨学金支給機関 （上記(1)で奨学金を選択した場合に記入）※複数選択可</t>
    <phoneticPr fontId="18"/>
  </si>
  <si>
    <t>Organization which provide scholarship (Check one of the following when the answer to the question 27(1) is scholarship) * multiple answers possible</t>
    <phoneticPr fontId="18"/>
  </si>
  <si>
    <t>外国政府</t>
  </si>
  <si>
    <t>日本国政府</t>
  </si>
  <si>
    <t>地方公共団体</t>
  </si>
  <si>
    <t>Foreign government</t>
  </si>
  <si>
    <t>Japanese government</t>
  </si>
  <si>
    <t>Local government</t>
  </si>
  <si>
    <t>公益社団法人又は公益財団法人 （</t>
  </si>
  <si>
    <t>Public interest incorporated association /
Public interest incorporated foundation</t>
  </si>
  <si>
    <t>29　卒業後の予定</t>
  </si>
  <si>
    <t>Plans after graduation</t>
  </si>
  <si>
    <t>帰　国</t>
  </si>
  <si>
    <t>日本での進学</t>
  </si>
  <si>
    <t>Return to home country</t>
  </si>
  <si>
    <t xml:space="preserve"> Enter school of higher education in Japan</t>
  </si>
  <si>
    <t>日本での就職</t>
  </si>
  <si>
    <t>Find work in Japan</t>
  </si>
  <si>
    <t xml:space="preserve"> Others</t>
  </si>
  <si>
    <t>30　本邦における申請人の監護人（通学先が中学校又は小学校の場合に記入）</t>
  </si>
  <si>
    <r>
      <rPr>
        <sz val="9"/>
        <color indexed="8"/>
        <rFont val="Arial Narrow"/>
        <family val="2"/>
      </rPr>
      <t xml:space="preserve">   Actual guardian in Japan</t>
    </r>
    <r>
      <rPr>
        <sz val="9"/>
        <color indexed="8"/>
        <rFont val="ＭＳ Ｐゴシック"/>
        <family val="3"/>
        <charset val="128"/>
      </rPr>
      <t>　</t>
    </r>
    <r>
      <rPr>
        <sz val="9"/>
        <color indexed="8"/>
        <rFont val="Arial Narrow"/>
        <family val="2"/>
      </rPr>
      <t>( Fill in the following if the applicant is to study at a junior high school or elementary school )</t>
    </r>
  </si>
  <si>
    <t>(1)氏　名</t>
  </si>
  <si>
    <t>(2)本人との関係</t>
  </si>
  <si>
    <t>Relationship with the applicant</t>
  </si>
  <si>
    <t>(3)住　所</t>
  </si>
  <si>
    <t>Cellular Phone No.</t>
  </si>
  <si>
    <t>31　申請人，法定代理人，法第７条の２第２項に規定する代理人</t>
  </si>
  <si>
    <t xml:space="preserve">   Applicant, legal representative or the authorized representative, prescribed in Paragraph 2 of Article 7-2.</t>
  </si>
  <si>
    <t>受入日本語教育機関</t>
  </si>
  <si>
    <t>以上の記載内容は事実と相違ありません。</t>
  </si>
  <si>
    <t xml:space="preserve">I hereby declare that the statement given above is true and correct. </t>
  </si>
  <si>
    <t>申請人（代理人）の署名／申請書作成年月日</t>
  </si>
  <si>
    <t xml:space="preserve">Signature of the applicant (representative) / Date of filling in this form </t>
  </si>
  <si>
    <t>注意</t>
  </si>
  <si>
    <t>申請書作成後申請までに記載内容に変更が生じた場合，申請人（代理人）が変更箇所を訂正し，署名すること。</t>
    <phoneticPr fontId="18"/>
  </si>
  <si>
    <t>申請書作成年月日は申請人（代理人）が自署すること。</t>
  </si>
  <si>
    <t>Attention</t>
  </si>
  <si>
    <t>In cases where descriptions have changed after filling in this application form up until submission of this application, the applicant (representative) must correct the part concerned and sign their name.</t>
  </si>
  <si>
    <t>The date of preparation of the application form must be written by the applicant (representative).</t>
  </si>
  <si>
    <t>※　取次者</t>
    <phoneticPr fontId="18"/>
  </si>
  <si>
    <t>Agent or other authorized person</t>
  </si>
  <si>
    <t>苗村冬美</t>
  </si>
  <si>
    <t>(2)住　所</t>
  </si>
  <si>
    <t>(3)所属機関等</t>
  </si>
  <si>
    <t>Organization to which the agent belongs</t>
  </si>
  <si>
    <t>鴻巣国際学院 職員</t>
  </si>
  <si>
    <t>048-598-8596</t>
  </si>
  <si>
    <t>所属機関等作成用 １　　　Ｐ　（「留学」）</t>
  </si>
  <si>
    <t>For organization, part 1  P ("Student")</t>
  </si>
  <si>
    <t>1　入学する外国人の氏名</t>
  </si>
  <si>
    <t>Name of the foreigner to enter school</t>
  </si>
  <si>
    <t>2　通学先</t>
    <phoneticPr fontId="18"/>
  </si>
  <si>
    <t>Place of Study</t>
  </si>
  <si>
    <t>(1)学校名</t>
    <phoneticPr fontId="18"/>
  </si>
  <si>
    <t>Name of School</t>
  </si>
  <si>
    <t>(3)法人名</t>
    <phoneticPr fontId="18"/>
  </si>
  <si>
    <t>Corporation name</t>
  </si>
  <si>
    <t>(4)法人番号（13桁）</t>
  </si>
  <si>
    <t>Corporation no. (combination of 13 numbers and letters)</t>
  </si>
  <si>
    <t>(5)授業形態</t>
    <phoneticPr fontId="18"/>
  </si>
  <si>
    <t>Type of class</t>
  </si>
  <si>
    <t>昼間制</t>
    <phoneticPr fontId="18"/>
  </si>
  <si>
    <t>昼夜間制</t>
  </si>
  <si>
    <t>夜間制</t>
  </si>
  <si>
    <t>Day classes</t>
  </si>
  <si>
    <t>Day-Evening classes</t>
  </si>
  <si>
    <t>Evening classes</t>
  </si>
  <si>
    <t>サテライト制 （双方向通信による遠隔授業を受ける場合に記入）</t>
  </si>
  <si>
    <t>Satellite program (fill in this box when attending remote classes that use two-way communication)</t>
  </si>
  <si>
    <t>通信制 （単位の一部をビデオ又はインターネット等による教育により取得できる場合を含む。）</t>
  </si>
  <si>
    <t>Correspondence course (including cases receiving credits for education via video or internet)</t>
  </si>
  <si>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</si>
  <si>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</si>
  <si>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</si>
  <si>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 xml:space="preserve">(7)学生交換計画の有無及び当該計画の策定主体 </t>
  </si>
  <si>
    <t>有・無</t>
  </si>
  <si>
    <t>（通学先が高等学校，中学校又は小学校の場合に記入）</t>
  </si>
  <si>
    <t>Is the applicant participating in a student exchange program? Which organization is in charge of that program?</t>
  </si>
  <si>
    <t xml:space="preserve"> (when the place of study is senior high school,junior high school or elementary school)</t>
  </si>
  <si>
    <t>国又は地方公共団体の機関</t>
  </si>
  <si>
    <t>独立行政法人</t>
  </si>
  <si>
    <t>国立大学法人</t>
  </si>
  <si>
    <t>学校法人</t>
  </si>
  <si>
    <t>National or local government</t>
  </si>
  <si>
    <t>Incorporated administrative agency</t>
  </si>
  <si>
    <t>National university corporation</t>
  </si>
  <si>
    <t>Educational foundation</t>
  </si>
  <si>
    <t>公益社団法人又は公益財団法人</t>
  </si>
  <si>
    <t>Public interest incorporated association or public interest incorporated foundation</t>
  </si>
  <si>
    <t>3　入学年月日</t>
  </si>
  <si>
    <t>Date of entrance</t>
  </si>
  <si>
    <t xml:space="preserve">  Month</t>
  </si>
  <si>
    <t>4　週間授業時間（予定を含む。）</t>
    <phoneticPr fontId="18"/>
  </si>
  <si>
    <t>時間</t>
  </si>
  <si>
    <t>Lesson hours per week(including scheduled lessons)</t>
  </si>
  <si>
    <t>hours</t>
  </si>
  <si>
    <t>5　在籍区分</t>
    <phoneticPr fontId="18"/>
  </si>
  <si>
    <t>Registration</t>
  </si>
  <si>
    <t>大学院 （研究生/専ら聴講によらない）</t>
  </si>
  <si>
    <t>大学院 （研究生/専ら聴講による）</t>
  </si>
  <si>
    <t>大学 （学部生）</t>
  </si>
  <si>
    <t>Graduate school (Research student / not study through auditing courses exclusively)</t>
  </si>
  <si>
    <t>Graduate school (Research student / study through auditing courses exclusively)</t>
  </si>
  <si>
    <t>Undergraduate student</t>
  </si>
  <si>
    <t>大学 （聴講生）</t>
  </si>
  <si>
    <t>大学 （科目等履修生）</t>
  </si>
  <si>
    <t>大学 （別科生）</t>
  </si>
  <si>
    <t>University(Auditor)</t>
  </si>
  <si>
    <t>University (Elective course student)</t>
  </si>
  <si>
    <t>University (Japanese language course student)</t>
  </si>
  <si>
    <t>大学 （研究生/専ら聴講によらない）</t>
  </si>
  <si>
    <t>大学 （研究生/専ら聴講による）</t>
  </si>
  <si>
    <t>短期大学 （学科生）</t>
  </si>
  <si>
    <t>University (Research student/ not study through auditing courses exclusively)</t>
  </si>
  <si>
    <t>University (Research student / study through auditing courses exclusively))</t>
  </si>
  <si>
    <t>Junior college (Regular student)</t>
  </si>
  <si>
    <t>短期大学 （聴講生）</t>
  </si>
  <si>
    <t>短期大学 （科目等履修生）</t>
  </si>
  <si>
    <t>短期大学 （別科生）</t>
  </si>
  <si>
    <t>Junior college (Auditor)</t>
  </si>
  <si>
    <t>Junior college (Elective course student)</t>
  </si>
  <si>
    <t>Junior college (Japanese language course student)</t>
  </si>
  <si>
    <t>高等専門学校</t>
  </si>
  <si>
    <t>専修学校 （専門課程）</t>
  </si>
  <si>
    <t>専修学校 （高等課程）</t>
  </si>
  <si>
    <t>Technical school</t>
  </si>
  <si>
    <t>Advanced vocational school (Specialized course)</t>
  </si>
  <si>
    <t>Advanced vocational school (Higher course)</t>
  </si>
  <si>
    <t>専修学校 （一般課程）</t>
  </si>
  <si>
    <t>各種学校</t>
  </si>
  <si>
    <t>Advanced vocational school (General course)</t>
  </si>
  <si>
    <t>Miscellaneous school</t>
  </si>
  <si>
    <t>日本語教育機関 （専修学校専門課程）</t>
  </si>
  <si>
    <t>日本語教育機関 （専修学校一般課程）</t>
  </si>
  <si>
    <t>Japanese language institution (Advanced vocational school of specialized course)</t>
  </si>
  <si>
    <t>Japanese language institution (Advanced vocational school of general course)</t>
  </si>
  <si>
    <t>日本語教育機関 （準備教育課程）</t>
  </si>
  <si>
    <t>日本語教育機関 （各種学校）</t>
  </si>
  <si>
    <t>Japanese language institution (Preparatory courses)</t>
  </si>
  <si>
    <t>Japanese language institution (Miscellaneous school)</t>
  </si>
  <si>
    <t>日本語教育機関 （その他）</t>
    <phoneticPr fontId="18"/>
  </si>
  <si>
    <t>Japanese language institution (Others)</t>
  </si>
  <si>
    <t>所属機関等作成用 ２　　　Ｐ　（「留学」）</t>
  </si>
  <si>
    <t>For organization, part 2  P ("Student")</t>
  </si>
  <si>
    <t xml:space="preserve">6　学部・課程 </t>
  </si>
  <si>
    <t>Faculty / Course</t>
  </si>
  <si>
    <t>（5で大学院，大学，短期大学（いずれも聴講生・科目等履修生及び研究生の場合を含む）を選択した場合に記入）</t>
  </si>
  <si>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</si>
  <si>
    <t>法学</t>
  </si>
  <si>
    <t>経済学</t>
  </si>
  <si>
    <t>政治学</t>
  </si>
  <si>
    <t>商学</t>
  </si>
  <si>
    <t>経営学</t>
  </si>
  <si>
    <t>文学</t>
  </si>
  <si>
    <t xml:space="preserve">Law </t>
  </si>
  <si>
    <t>Economics</t>
  </si>
  <si>
    <t>Politics</t>
  </si>
  <si>
    <t>Commercial science</t>
  </si>
  <si>
    <t>Business administration</t>
  </si>
  <si>
    <t>Literature</t>
  </si>
  <si>
    <t>語学</t>
  </si>
  <si>
    <t>社会学</t>
  </si>
  <si>
    <t>歴史学</t>
  </si>
  <si>
    <t>心理学</t>
  </si>
  <si>
    <t>教育学</t>
  </si>
  <si>
    <t>芸術学</t>
  </si>
  <si>
    <t>Linguistics</t>
  </si>
  <si>
    <t>Sociology</t>
  </si>
  <si>
    <t>History</t>
  </si>
  <si>
    <t>Psychology</t>
  </si>
  <si>
    <t>Education</t>
  </si>
  <si>
    <t>Science of art</t>
  </si>
  <si>
    <t>その他人文・社会科学 （</t>
  </si>
  <si>
    <t>理学</t>
  </si>
  <si>
    <t>化学</t>
  </si>
  <si>
    <t>工学</t>
  </si>
  <si>
    <t>Others(cultural science/ social science)</t>
  </si>
  <si>
    <t>Science</t>
  </si>
  <si>
    <t>Chemistry</t>
  </si>
  <si>
    <t>Engineer</t>
  </si>
  <si>
    <t>農学</t>
  </si>
  <si>
    <t>水産学</t>
  </si>
  <si>
    <t>薬学</t>
  </si>
  <si>
    <t>医学</t>
  </si>
  <si>
    <t>歯学</t>
  </si>
  <si>
    <t>Agriculture</t>
  </si>
  <si>
    <t>Fisheries</t>
  </si>
  <si>
    <t>Pharmacy</t>
  </si>
  <si>
    <t>Medicine</t>
  </si>
  <si>
    <t>Dentistry</t>
  </si>
  <si>
    <t>その他自然科学 （</t>
  </si>
  <si>
    <t>体育学</t>
  </si>
  <si>
    <t>Others(natural science)</t>
  </si>
  <si>
    <t>Sports science</t>
  </si>
  <si>
    <t>7　所属予定の研究室（5で大学院を選択した場合に記入）</t>
  </si>
  <si>
    <t>Research room (Fill in the following item(s), if you selected Doctor, Master or Graduate school (Research student) as your answer to question 5)</t>
  </si>
  <si>
    <t>(1)研究室名</t>
  </si>
  <si>
    <t>Name of research room</t>
  </si>
  <si>
    <t>(2)指導教員氏名</t>
  </si>
  <si>
    <t>Name of mentoring professor</t>
  </si>
  <si>
    <t>8　専門課程名称 （5で高等専門学校～各種学校を選択した場合に記入）</t>
  </si>
  <si>
    <t>Name of specialized course (Check the following item(s) if you selected "Technical school" through to "Miscellaneous school" as your answer to question 5)</t>
  </si>
  <si>
    <t>工業</t>
  </si>
  <si>
    <t>農業</t>
  </si>
  <si>
    <t>医療・衛生</t>
  </si>
  <si>
    <t>教育・社会福祉</t>
  </si>
  <si>
    <t>法律</t>
  </si>
  <si>
    <t>Engineering</t>
  </si>
  <si>
    <t>Medical services / Hygienics</t>
  </si>
  <si>
    <t>Education / Social welfare</t>
  </si>
  <si>
    <t>Law</t>
  </si>
  <si>
    <t>商業実務</t>
  </si>
  <si>
    <t>服飾・家政</t>
  </si>
  <si>
    <t>文化・教養</t>
  </si>
  <si>
    <t>Practical commercial business</t>
  </si>
  <si>
    <t>Dress design / Home economics</t>
  </si>
  <si>
    <t>Culture / Education</t>
  </si>
  <si>
    <t>9　仲介業者又は仲介者</t>
  </si>
  <si>
    <t>※外国（国外）の機関について記載</t>
  </si>
  <si>
    <t>*Description of a foreign (outside of Japan) organization</t>
  </si>
  <si>
    <t xml:space="preserve">Name of intermediary agency or person </t>
  </si>
  <si>
    <t>(1)名称</t>
  </si>
  <si>
    <t>(2)住所</t>
  </si>
  <si>
    <t>(3)本国政府による登録番号（ベトナムの場合に記入）</t>
    <phoneticPr fontId="18"/>
  </si>
  <si>
    <t>10　卒業年月（予定）</t>
  </si>
  <si>
    <t>Month and year of (scheduled) graduation</t>
  </si>
  <si>
    <t>（交換留学生の場合，11に交換留学受入満了年月を記入）</t>
  </si>
  <si>
    <t>Year(s)</t>
  </si>
  <si>
    <t>Month(s)</t>
  </si>
  <si>
    <t>(If you are an exchange student, fill in the expiration date of the exchange student acceptance period in (11))</t>
  </si>
  <si>
    <t>11　交換留学受入満了年月</t>
  </si>
  <si>
    <t>Month and year of expiration of the exchange student acceptance period</t>
  </si>
  <si>
    <t>教育機関名，代表者氏名の記名／申請書作成年月日</t>
  </si>
  <si>
    <r>
      <rPr>
        <sz val="9"/>
        <color indexed="8"/>
        <rFont val="Arial Narrow"/>
        <family val="2"/>
      </rPr>
      <t xml:space="preserve">Name of the educational institution and representative of the educational institution </t>
    </r>
    <r>
      <rPr>
        <sz val="9"/>
        <color indexed="8"/>
        <rFont val="ＭＳ Ｐゴシック"/>
        <family val="3"/>
        <charset val="128"/>
      </rPr>
      <t>／</t>
    </r>
    <r>
      <rPr>
        <sz val="9"/>
        <color indexed="8"/>
        <rFont val="Arial Narrow"/>
        <family val="2"/>
      </rPr>
      <t xml:space="preserve">Date of filling in this form </t>
    </r>
  </si>
  <si>
    <t>鴻巣国際学院 校長 苗村冬美</t>
  </si>
  <si>
    <t>申請書作成後申請までに記載内容に変更が生じた場合，所属機関等が変更箇所を訂正すること。</t>
  </si>
  <si>
    <t>In cases where descriptions have changed after filling in this application form up until submission of this application,  the organization must correct the changed part .</t>
  </si>
  <si>
    <t>アフガニスタン</t>
    <phoneticPr fontId="4"/>
  </si>
  <si>
    <t>■</t>
  </si>
  <si>
    <t>※この学校は最終学歴になりません。This school is not the final education.</t>
    <rPh sb="3" eb="5">
      <t>ガッコウ</t>
    </rPh>
    <rPh sb="6" eb="10">
      <t>サイシュウガクレキ</t>
    </rPh>
    <phoneticPr fontId="4"/>
  </si>
  <si>
    <t>※通貨単位は入力できません。Currency units cannot be entered.</t>
    <rPh sb="1" eb="3">
      <t>ツウカ</t>
    </rPh>
    <rPh sb="3" eb="5">
      <t>タンイ</t>
    </rPh>
    <rPh sb="6" eb="8">
      <t>ニュウリョク</t>
    </rPh>
    <phoneticPr fontId="4"/>
  </si>
  <si>
    <t>↓この列で並び替えをする</t>
    <rPh sb="3" eb="4">
      <t>レツ</t>
    </rPh>
    <rPh sb="5" eb="6">
      <t>ナラ</t>
    </rPh>
    <rPh sb="7" eb="8">
      <t>カ</t>
    </rPh>
    <phoneticPr fontId="4"/>
  </si>
  <si>
    <t>最終学歴学校の卒業証書発行機関 Institution issuing the diploma of the last school attended</t>
    <rPh sb="0" eb="6">
      <t>サイシュウガクレキガッコウ</t>
    </rPh>
    <phoneticPr fontId="6"/>
  </si>
  <si>
    <t>Grandmother</t>
    <phoneticPr fontId="4"/>
  </si>
  <si>
    <t>I hereby pledge to pay the following expenses during the above-mentioned applicant's stay in Japan.</t>
    <phoneticPr fontId="18"/>
  </si>
  <si>
    <t>At the time of applying for extension of period of stay, I will submit the copies of the documents such as the remittance certificate</t>
    <phoneticPr fontId="18"/>
  </si>
  <si>
    <t>or the deposit passbook in the applicant's name, which proves that all the expenses have been paid.</t>
    <phoneticPr fontId="18"/>
  </si>
  <si>
    <t>私</t>
    <rPh sb="0" eb="1">
      <t>ワタシ</t>
    </rPh>
    <phoneticPr fontId="18"/>
  </si>
  <si>
    <t>↓Please also enter an alphabetical name.</t>
    <phoneticPr fontId="4"/>
  </si>
  <si>
    <t>↓英字名も入力してください。</t>
    <rPh sb="5" eb="7">
      <t>ニュウリョク</t>
    </rPh>
    <phoneticPr fontId="4"/>
  </si>
  <si>
    <r>
      <rPr>
        <sz val="9"/>
        <color indexed="8"/>
        <rFont val="ＭＳ Ｐ明朝"/>
        <family val="1"/>
        <charset val="128"/>
      </rPr>
      <t>入学</t>
    </r>
    <r>
      <rPr>
        <sz val="9"/>
        <color indexed="8"/>
        <rFont val="Times New Roman"/>
        <family val="1"/>
      </rPr>
      <t>Admission</t>
    </r>
    <r>
      <rPr>
        <sz val="9"/>
        <color indexed="8"/>
        <rFont val="Yu Gothic"/>
        <family val="3"/>
        <charset val="128"/>
      </rPr>
      <t>　</t>
    </r>
    <r>
      <rPr>
        <sz val="9"/>
        <color indexed="8"/>
        <rFont val="ＭＳ Ｐ明朝"/>
        <family val="1"/>
        <charset val="128"/>
      </rPr>
      <t>卒業</t>
    </r>
    <r>
      <rPr>
        <sz val="9"/>
        <color indexed="8"/>
        <rFont val="Times New Roman"/>
        <family val="1"/>
      </rPr>
      <t>Graduate</t>
    </r>
    <rPh sb="0" eb="2">
      <t>ニュウガク</t>
    </rPh>
    <rPh sb="12" eb="14">
      <t>ソツギョウ</t>
    </rPh>
    <phoneticPr fontId="18"/>
  </si>
  <si>
    <r>
      <t xml:space="preserve">最終学歴の学校と同じ </t>
    </r>
    <r>
      <rPr>
        <sz val="9"/>
        <rFont val="游ゴシック"/>
        <family val="3"/>
        <charset val="128"/>
      </rPr>
      <t>Same as the last school attended</t>
    </r>
    <rPh sb="0" eb="2">
      <t>サイシュウ</t>
    </rPh>
    <rPh sb="2" eb="4">
      <t>ガクレキ</t>
    </rPh>
    <rPh sb="5" eb="7">
      <t>ガッコウ</t>
    </rPh>
    <rPh sb="8" eb="9">
      <t>オナ</t>
    </rPh>
    <phoneticPr fontId="18"/>
  </si>
  <si>
    <t>最終学歴の学校と異なる Different from the last school attended</t>
    <phoneticPr fontId="4"/>
  </si>
  <si>
    <t>最終学歴学校の卒業証書発行機関を入力してください。Enter the institution issuing the diploma of the last school attended.</t>
    <phoneticPr fontId="4"/>
  </si>
  <si>
    <r>
      <t xml:space="preserve">級または点数 </t>
    </r>
    <r>
      <rPr>
        <sz val="9"/>
        <color theme="0" tint="-0.249977111117893"/>
        <rFont val="游ゴシック"/>
        <family val="3"/>
        <charset val="128"/>
      </rPr>
      <t xml:space="preserve">Grade or score
</t>
    </r>
    <rPh sb="4" eb="6">
      <t>テンスウ</t>
    </rPh>
    <phoneticPr fontId="4"/>
  </si>
  <si>
    <t>□</t>
    <phoneticPr fontId="4"/>
  </si>
  <si>
    <t>国籍・地域</t>
    <rPh sb="0" eb="2">
      <t>コクセキ</t>
    </rPh>
    <rPh sb="3" eb="5">
      <t>チイキ</t>
    </rPh>
    <phoneticPr fontId="4"/>
  </si>
  <si>
    <t>職業</t>
    <rPh sb="0" eb="2">
      <t>ショクギョウ</t>
    </rPh>
    <phoneticPr fontId="4"/>
  </si>
  <si>
    <t>続柄</t>
    <rPh sb="0" eb="2">
      <t>ゾクガラ</t>
    </rPh>
    <phoneticPr fontId="6"/>
  </si>
  <si>
    <t>学校種別</t>
    <rPh sb="0" eb="4">
      <t>ガッコウシュベツ</t>
    </rPh>
    <phoneticPr fontId="6"/>
  </si>
  <si>
    <t>高等学校</t>
    <rPh sb="0" eb="4">
      <t>コウトウガッコウ</t>
    </rPh>
    <phoneticPr fontId="6"/>
  </si>
  <si>
    <t>④</t>
    <phoneticPr fontId="4"/>
  </si>
  <si>
    <t>※鴻巣国際学院入力欄</t>
    <rPh sb="1" eb="7">
      <t>コウノスコクサイガクイン</t>
    </rPh>
    <rPh sb="7" eb="10">
      <t>ニュウリョクラン</t>
    </rPh>
    <phoneticPr fontId="4"/>
  </si>
  <si>
    <r>
      <t xml:space="preserve">居住地
</t>
    </r>
    <r>
      <rPr>
        <sz val="8"/>
        <color theme="1"/>
        <rFont val="Times New Roman"/>
        <family val="1"/>
      </rPr>
      <t>Address</t>
    </r>
    <rPh sb="0" eb="3">
      <t>キョジュウチ</t>
    </rPh>
    <phoneticPr fontId="18"/>
  </si>
  <si>
    <r>
      <t xml:space="preserve">職業
</t>
    </r>
    <r>
      <rPr>
        <sz val="9"/>
        <color theme="1"/>
        <rFont val="Times New Roman"/>
        <family val="1"/>
      </rPr>
      <t>Occupation</t>
    </r>
    <rPh sb="0" eb="2">
      <t>ショクギョウ</t>
    </rPh>
    <phoneticPr fontId="18"/>
  </si>
  <si>
    <r>
      <rPr>
        <b/>
        <sz val="11"/>
        <rFont val="游ゴシック"/>
        <family val="3"/>
        <charset val="128"/>
      </rPr>
      <t>日本語試験受験</t>
    </r>
    <r>
      <rPr>
        <b/>
        <sz val="11"/>
        <rFont val="Times New Roman"/>
        <family val="1"/>
      </rPr>
      <t xml:space="preserve"> Japanese Language Ability Test</t>
    </r>
    <rPh sb="0" eb="2">
      <t>ニホン</t>
    </rPh>
    <rPh sb="2" eb="3">
      <t>ゴ</t>
    </rPh>
    <rPh sb="3" eb="5">
      <t>シケン</t>
    </rPh>
    <rPh sb="5" eb="7">
      <t>ジュケン</t>
    </rPh>
    <phoneticPr fontId="18"/>
  </si>
  <si>
    <t>申請者の日本滞在について、下記の通り経費支弁することを誓約します。また、上記の者が在留期間更新許可申請の際には、送金証明書または本人名義の預金通帳（送金事実、経費支弁事実が記載されたもの）の写し等で、生活費の支弁事実を明らかにする書類を提出します。</t>
  </si>
  <si>
    <t>査証申請予定地</t>
    <phoneticPr fontId="4"/>
  </si>
  <si>
    <t>通貨単位</t>
    <rPh sb="0" eb="4">
      <t>ツウカタンイ</t>
    </rPh>
    <phoneticPr fontId="4"/>
  </si>
  <si>
    <t>レート</t>
    <phoneticPr fontId="4"/>
  </si>
  <si>
    <t>日付：入力例）5/27</t>
    <rPh sb="0" eb="2">
      <t>ヒヅケ</t>
    </rPh>
    <rPh sb="3" eb="6">
      <t>ニュウリョクレイ</t>
    </rPh>
    <phoneticPr fontId="4"/>
  </si>
  <si>
    <t>ハノイ</t>
    <phoneticPr fontId="4"/>
  </si>
  <si>
    <t>北京</t>
    <rPh sb="0" eb="2">
      <t>ペキン</t>
    </rPh>
    <phoneticPr fontId="4"/>
  </si>
  <si>
    <t>ウランバートル</t>
    <phoneticPr fontId="4"/>
  </si>
  <si>
    <t>コロンボ</t>
    <phoneticPr fontId="4"/>
  </si>
  <si>
    <t>カトマンズ</t>
    <phoneticPr fontId="4"/>
  </si>
  <si>
    <t>ダッカ</t>
    <phoneticPr fontId="4"/>
  </si>
  <si>
    <t>ヤンゴン</t>
    <phoneticPr fontId="4"/>
  </si>
  <si>
    <t>アブジャ</t>
    <phoneticPr fontId="4"/>
  </si>
  <si>
    <t>アクラ</t>
    <phoneticPr fontId="4"/>
  </si>
  <si>
    <t>カブール</t>
    <phoneticPr fontId="4"/>
  </si>
  <si>
    <t>VND</t>
    <phoneticPr fontId="4"/>
  </si>
  <si>
    <t>RMB</t>
    <phoneticPr fontId="4"/>
  </si>
  <si>
    <t>MNT</t>
    <phoneticPr fontId="4"/>
  </si>
  <si>
    <t>LKR</t>
    <phoneticPr fontId="4"/>
  </si>
  <si>
    <t>NPR</t>
    <phoneticPr fontId="4"/>
  </si>
  <si>
    <t>BDT</t>
    <phoneticPr fontId="4"/>
  </si>
  <si>
    <t>MMK</t>
    <phoneticPr fontId="4"/>
  </si>
  <si>
    <t>NGN</t>
    <phoneticPr fontId="4"/>
  </si>
  <si>
    <t>GHS</t>
    <phoneticPr fontId="4"/>
  </si>
  <si>
    <t>AFN</t>
    <phoneticPr fontId="4"/>
  </si>
  <si>
    <t>入管提出日</t>
    <rPh sb="0" eb="2">
      <t>ニュウカン</t>
    </rPh>
    <rPh sb="2" eb="4">
      <t>テイシュツ</t>
    </rPh>
    <rPh sb="4" eb="5">
      <t>ビ</t>
    </rPh>
    <phoneticPr fontId="4"/>
  </si>
  <si>
    <t>学校種別</t>
    <rPh sb="0" eb="4">
      <t>ガッコウシュベツ</t>
    </rPh>
    <phoneticPr fontId="4"/>
  </si>
  <si>
    <t>School type</t>
    <phoneticPr fontId="4"/>
  </si>
  <si>
    <t>小学校</t>
    <rPh sb="0" eb="3">
      <t>ショウガッコウ</t>
    </rPh>
    <phoneticPr fontId="4"/>
  </si>
  <si>
    <t>中学校</t>
    <rPh sb="0" eb="3">
      <t>チュウガッコウ</t>
    </rPh>
    <phoneticPr fontId="4"/>
  </si>
  <si>
    <t>現住所 Present address</t>
    <rPh sb="0" eb="3">
      <t>ゲンジュウショ</t>
    </rPh>
    <phoneticPr fontId="18"/>
  </si>
  <si>
    <t>本籍住所 Home address</t>
    <rPh sb="0" eb="2">
      <t>ホンセキ</t>
    </rPh>
    <rPh sb="2" eb="4">
      <t>ジュウショ</t>
    </rPh>
    <phoneticPr fontId="18"/>
  </si>
  <si>
    <r>
      <rPr>
        <b/>
        <sz val="11"/>
        <rFont val="ＭＳ Ｐ明朝"/>
        <family val="1"/>
        <charset val="128"/>
      </rPr>
      <t>学歴</t>
    </r>
    <r>
      <rPr>
        <b/>
        <sz val="11"/>
        <rFont val="Times New Roman"/>
        <family val="1"/>
      </rPr>
      <t xml:space="preserve"> Educational background</t>
    </r>
    <phoneticPr fontId="4"/>
  </si>
  <si>
    <t>仲介識別番号</t>
    <rPh sb="0" eb="2">
      <t>チュウカイ</t>
    </rPh>
    <rPh sb="2" eb="6">
      <t>シキベツバンゴウ</t>
    </rPh>
    <phoneticPr fontId="6"/>
  </si>
  <si>
    <r>
      <t>通し番号</t>
    </r>
    <r>
      <rPr>
        <b/>
        <sz val="11"/>
        <color rgb="FFFF0000"/>
        <rFont val="游ゴシック"/>
        <family val="3"/>
        <charset val="128"/>
      </rPr>
      <t>(例:01,02…）</t>
    </r>
    <rPh sb="0" eb="1">
      <t>トオ</t>
    </rPh>
    <rPh sb="2" eb="4">
      <t>バンゴウ</t>
    </rPh>
    <rPh sb="5" eb="6">
      <t>レイ</t>
    </rPh>
    <phoneticPr fontId="6"/>
  </si>
  <si>
    <t>レート等：表示例）1NPR=1.06円（5月27日現在）</t>
    <rPh sb="3" eb="4">
      <t>ナド</t>
    </rPh>
    <phoneticPr fontId="4"/>
  </si>
  <si>
    <t xml:space="preserve"> </t>
    <phoneticPr fontId="4"/>
  </si>
  <si>
    <t>①</t>
    <phoneticPr fontId="4"/>
  </si>
  <si>
    <t>※中高一貫などの場合、学校種別の欄で「高等学校」を選択してください。</t>
    <phoneticPr fontId="4"/>
  </si>
  <si>
    <t>※In the case of integrated junior and senior high schools, etc., please select "Senior High School" in the "School Type" field.</t>
    <phoneticPr fontId="4"/>
  </si>
  <si>
    <t>申請番号(下3桁)</t>
    <rPh sb="0" eb="4">
      <t>シンセイバンゴウ</t>
    </rPh>
    <rPh sb="5" eb="6">
      <t>シモ</t>
    </rPh>
    <rPh sb="7" eb="8">
      <t>ケタ</t>
    </rPh>
    <phoneticPr fontId="6"/>
  </si>
  <si>
    <t>学歴(入学願書用)：高等学校以降の番号を入れる</t>
    <rPh sb="0" eb="2">
      <t>ガクレキ</t>
    </rPh>
    <rPh sb="3" eb="7">
      <t>ニュウガクガンショ</t>
    </rPh>
    <rPh sb="7" eb="8">
      <t>ヨウ</t>
    </rPh>
    <phoneticPr fontId="4"/>
  </si>
  <si>
    <t>検証</t>
    <rPh sb="0" eb="2">
      <t>ケンショウ</t>
    </rPh>
    <phoneticPr fontId="4"/>
  </si>
  <si>
    <t>小学校入学時の年齢</t>
    <phoneticPr fontId="4"/>
  </si>
  <si>
    <t>(年/月/日)</t>
    <rPh sb="1" eb="2">
      <t>トシ</t>
    </rPh>
    <rPh sb="3" eb="4">
      <t>ツキ</t>
    </rPh>
    <rPh sb="5" eb="6">
      <t>ニチ</t>
    </rPh>
    <phoneticPr fontId="4"/>
  </si>
  <si>
    <t>↓①から番号を入れる</t>
    <rPh sb="4" eb="6">
      <t>バンゴウ</t>
    </rPh>
    <rPh sb="7" eb="8">
      <t>イ</t>
    </rPh>
    <phoneticPr fontId="4"/>
  </si>
  <si>
    <t>5枚紙に転記する順に</t>
    <rPh sb="8" eb="9">
      <t>ジュン</t>
    </rPh>
    <phoneticPr fontId="4"/>
  </si>
  <si>
    <t>①</t>
    <phoneticPr fontId="4"/>
  </si>
  <si>
    <t>②</t>
    <phoneticPr fontId="4"/>
  </si>
  <si>
    <t>③</t>
    <phoneticPr fontId="4"/>
  </si>
  <si>
    <t>④</t>
    <phoneticPr fontId="4"/>
  </si>
  <si>
    <t>⑤</t>
    <phoneticPr fontId="4"/>
  </si>
  <si>
    <t>⑥</t>
    <phoneticPr fontId="4"/>
  </si>
  <si>
    <t>関係</t>
    <rPh sb="0" eb="2">
      <t>カンケイ</t>
    </rPh>
    <phoneticPr fontId="18"/>
  </si>
  <si>
    <t>電話番号</t>
    <rPh sb="0" eb="2">
      <t>デンワ</t>
    </rPh>
    <rPh sb="2" eb="4">
      <t>バンゴウ</t>
    </rPh>
    <phoneticPr fontId="18"/>
  </si>
  <si>
    <t>Telephone No.</t>
    <phoneticPr fontId="18"/>
  </si>
  <si>
    <t>なし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</si>
</sst>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
    <numFmt numFmtId="177" formatCode=";;;"/>
    <numFmt numFmtId="178" formatCode="General&quot;年&quot;"/>
    <numFmt numFmtId="179" formatCode="yyyy&quot;年&quot;m&quot;月&quot;;@"/>
    <numFmt numFmtId="180" formatCode="#&quot;年&quot;"/>
    <numFmt numFmtId="181" formatCode="#,###"/>
    <numFmt numFmtId="182" formatCode="General&quot;歳&quot;"/>
    <numFmt numFmtId="183" formatCode="yyyy/m"/>
    <numFmt numFmtId="184" formatCode="#,##0_ "/>
    <numFmt numFmtId="185" formatCode="yyyy&quot;年&quot;m&quot;月&quot;d&quot;日&quot;;@"/>
    <numFmt numFmtId="186" formatCode="m&quot;月&quot;d&quot;日&quot;;@"/>
  </numFmts>
  <fonts count="144">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游ゴシック"/>
      <family val="3"/>
      <charset val="128"/>
    </font>
    <font>
      <sz val="6"/>
      <name val="游ゴシック"/>
      <family val="2"/>
      <charset val="128"/>
      <scheme val="minor"/>
    </font>
    <font>
      <b/>
      <sz val="11"/>
      <color rgb="FF0070C0"/>
      <name val="游ゴシック"/>
      <family val="3"/>
      <charset val="128"/>
    </font>
    <font>
      <sz val="6"/>
      <name val="游ゴシック"/>
      <family val="3"/>
      <charset val="128"/>
      <scheme val="minor"/>
    </font>
    <font>
      <b/>
      <sz val="11"/>
      <color theme="1"/>
      <name val="游ゴシック"/>
      <family val="3"/>
      <charset val="128"/>
    </font>
    <font>
      <sz val="11"/>
      <color indexed="8"/>
      <name val="游ゴシック"/>
      <family val="3"/>
      <charset val="128"/>
      <scheme val="minor"/>
    </font>
    <font>
      <sz val="9"/>
      <color theme="1"/>
      <name val="游ゴシック"/>
      <family val="3"/>
      <charset val="128"/>
    </font>
    <font>
      <b/>
      <sz val="11"/>
      <color theme="0"/>
      <name val="游ゴシック"/>
      <family val="3"/>
      <charset val="128"/>
    </font>
    <font>
      <sz val="11"/>
      <color theme="0"/>
      <name val="游ゴシック"/>
      <family val="3"/>
      <charset val="128"/>
    </font>
    <font>
      <b/>
      <sz val="11"/>
      <color rgb="FFFF0000"/>
      <name val="游ゴシック"/>
      <family val="3"/>
      <charset val="128"/>
    </font>
    <font>
      <b/>
      <sz val="11"/>
      <name val="游ゴシック"/>
      <family val="3"/>
      <charset val="128"/>
    </font>
    <font>
      <sz val="11"/>
      <name val="游ゴシック"/>
      <family val="3"/>
      <charset val="128"/>
    </font>
    <font>
      <sz val="10"/>
      <name val="游ゴシック"/>
      <family val="3"/>
      <charset val="128"/>
    </font>
    <font>
      <sz val="11"/>
      <color theme="0" tint="-0.14999847407452621"/>
      <name val="游ゴシック"/>
      <family val="3"/>
      <charset val="128"/>
    </font>
    <font>
      <sz val="9"/>
      <color theme="0" tint="-0.14999847407452621"/>
      <name val="游ゴシック"/>
      <family val="3"/>
      <charset val="128"/>
    </font>
    <font>
      <sz val="6"/>
      <name val="ＭＳ Ｐゴシック"/>
      <family val="3"/>
      <charset val="128"/>
    </font>
    <font>
      <sz val="11"/>
      <color theme="0" tint="-0.14999847407452621"/>
      <name val="ＭＳ Ｐ明朝"/>
      <family val="1"/>
      <charset val="128"/>
    </font>
    <font>
      <sz val="11"/>
      <name val="Times New Roman"/>
      <family val="1"/>
    </font>
    <font>
      <sz val="10"/>
      <color theme="1"/>
      <name val="游ゴシック"/>
      <family val="3"/>
      <charset val="128"/>
    </font>
    <font>
      <b/>
      <sz val="11"/>
      <color theme="0" tint="-0.14999847407452621"/>
      <name val="游ゴシック"/>
      <family val="3"/>
      <charset val="128"/>
    </font>
    <font>
      <vertAlign val="subscript"/>
      <sz val="11"/>
      <color theme="0" tint="-0.14999847407452621"/>
      <name val="游ゴシック"/>
      <family val="3"/>
      <charset val="128"/>
    </font>
    <font>
      <sz val="10"/>
      <color theme="0" tint="-0.14999847407452621"/>
      <name val="游ゴシック"/>
      <family val="3"/>
      <charset val="128"/>
    </font>
    <font>
      <sz val="8"/>
      <color theme="0" tint="-0.14999847407452621"/>
      <name val="游ゴシック"/>
      <family val="3"/>
      <charset val="128"/>
    </font>
    <font>
      <sz val="11"/>
      <color indexed="8"/>
      <name val="游ゴシック"/>
      <family val="3"/>
      <charset val="128"/>
    </font>
    <font>
      <sz val="9"/>
      <color indexed="8"/>
      <name val="游ゴシック"/>
      <family val="3"/>
      <charset val="128"/>
    </font>
    <font>
      <sz val="8"/>
      <color indexed="8"/>
      <name val="游ゴシック"/>
      <family val="3"/>
      <charset val="128"/>
    </font>
    <font>
      <sz val="9"/>
      <name val="游ゴシック"/>
      <family val="3"/>
      <charset val="128"/>
    </font>
    <font>
      <sz val="11"/>
      <color theme="0" tint="-0.249977111117893"/>
      <name val="游ゴシック"/>
      <family val="3"/>
      <charset val="128"/>
    </font>
    <font>
      <sz val="9"/>
      <color theme="0" tint="-0.249977111117893"/>
      <name val="游ゴシック"/>
      <family val="3"/>
      <charset val="128"/>
    </font>
    <font>
      <sz val="11"/>
      <color theme="1"/>
      <name val="ＭＳ Ｐ明朝"/>
      <family val="1"/>
      <charset val="128"/>
    </font>
    <font>
      <sz val="9"/>
      <color theme="1"/>
      <name val="Times New Roman"/>
      <family val="1"/>
    </font>
    <font>
      <sz val="11"/>
      <color theme="1"/>
      <name val="Times New Roman"/>
      <family val="1"/>
    </font>
    <font>
      <sz val="9"/>
      <color theme="1"/>
      <name val="ＭＳ Ｐ明朝"/>
      <family val="1"/>
      <charset val="128"/>
    </font>
    <font>
      <b/>
      <sz val="10"/>
      <color rgb="FFFF0000"/>
      <name val="游ゴシック"/>
      <family val="3"/>
      <charset val="128"/>
    </font>
    <font>
      <b/>
      <sz val="11"/>
      <color indexed="8"/>
      <name val="游ゴシック"/>
      <family val="3"/>
      <charset val="128"/>
    </font>
    <font>
      <b/>
      <sz val="11"/>
      <color rgb="FF00B0F0"/>
      <name val="游ゴシック"/>
      <family val="3"/>
      <charset val="128"/>
    </font>
    <font>
      <sz val="12"/>
      <name val="游ゴシック"/>
      <family val="3"/>
      <charset val="128"/>
    </font>
    <font>
      <sz val="8"/>
      <name val="游ゴシック"/>
      <family val="3"/>
      <charset val="128"/>
    </font>
    <font>
      <b/>
      <sz val="16"/>
      <name val="Times New Roman"/>
      <family val="3"/>
      <charset val="128"/>
    </font>
    <font>
      <b/>
      <sz val="16"/>
      <name val="ＭＳ Ｐゴシック"/>
      <family val="3"/>
      <charset val="128"/>
    </font>
    <font>
      <b/>
      <sz val="16"/>
      <name val="Times New Roman"/>
      <family val="1"/>
    </font>
    <font>
      <sz val="16"/>
      <name val="Times New Roman"/>
      <family val="1"/>
    </font>
    <font>
      <b/>
      <sz val="11"/>
      <color theme="1"/>
      <name val="Times New Roman"/>
      <family val="1"/>
    </font>
    <font>
      <b/>
      <sz val="11"/>
      <name val="Times New Roman"/>
      <family val="1"/>
    </font>
    <font>
      <sz val="10"/>
      <name val="Times New Roman"/>
      <family val="1"/>
    </font>
    <font>
      <sz val="11"/>
      <name val="游ゴシック"/>
      <family val="3"/>
      <charset val="128"/>
      <scheme val="minor"/>
    </font>
    <font>
      <sz val="11"/>
      <name val="ＭＳ Ｐゴシック"/>
      <family val="3"/>
      <charset val="128"/>
    </font>
    <font>
      <sz val="10"/>
      <name val="游ゴシック"/>
      <family val="3"/>
      <charset val="128"/>
      <scheme val="minor"/>
    </font>
    <font>
      <sz val="11"/>
      <name val="Times New Roman"/>
      <family val="3"/>
      <charset val="128"/>
    </font>
    <font>
      <sz val="11"/>
      <name val="ＭＳ Ｐ明朝"/>
      <family val="1"/>
      <charset val="128"/>
    </font>
    <font>
      <sz val="9"/>
      <name val="Times New Roman"/>
      <family val="1"/>
    </font>
    <font>
      <sz val="10"/>
      <color theme="1"/>
      <name val="Times New Roman"/>
      <family val="1"/>
    </font>
    <font>
      <b/>
      <sz val="11"/>
      <name val="ＭＳ Ｐゴシック"/>
      <family val="3"/>
      <charset val="128"/>
    </font>
    <font>
      <sz val="8"/>
      <name val="ＭＳ Ｐ明朝"/>
      <family val="1"/>
      <charset val="128"/>
    </font>
    <font>
      <sz val="8"/>
      <name val="Times New Roman"/>
      <family val="1"/>
    </font>
    <font>
      <sz val="11"/>
      <name val="游ゴシック Light"/>
      <family val="3"/>
      <charset val="128"/>
      <scheme val="major"/>
    </font>
    <font>
      <sz val="10"/>
      <name val="游ゴシック Light"/>
      <family val="3"/>
      <charset val="128"/>
      <scheme val="major"/>
    </font>
    <font>
      <sz val="10"/>
      <name val="游ゴシック Light"/>
      <family val="1"/>
      <scheme val="major"/>
    </font>
    <font>
      <b/>
      <sz val="11"/>
      <name val="Times New Roman"/>
      <family val="3"/>
      <charset val="128"/>
    </font>
    <font>
      <sz val="11"/>
      <name val="ｔ"/>
      <family val="3"/>
      <charset val="128"/>
    </font>
    <font>
      <sz val="10"/>
      <name val="ＭＳ Ｐ明朝"/>
      <family val="1"/>
      <charset val="128"/>
    </font>
    <font>
      <sz val="10"/>
      <color theme="1"/>
      <name val="ＭＳ Ｐ明朝"/>
      <family val="1"/>
      <charset val="128"/>
    </font>
    <font>
      <b/>
      <sz val="11"/>
      <name val="ｔ"/>
      <family val="3"/>
      <charset val="128"/>
    </font>
    <font>
      <b/>
      <sz val="9"/>
      <color theme="1"/>
      <name val="Times New Roman"/>
      <family val="1"/>
    </font>
    <font>
      <sz val="11"/>
      <color indexed="8"/>
      <name val="Times New Roman"/>
      <family val="1"/>
    </font>
    <font>
      <b/>
      <sz val="17"/>
      <color theme="1"/>
      <name val="ＭＳ Ｐ明朝"/>
      <family val="1"/>
      <charset val="128"/>
    </font>
    <font>
      <b/>
      <sz val="17"/>
      <color indexed="8"/>
      <name val="ＭＳ Ｐ明朝"/>
      <family val="1"/>
      <charset val="128"/>
    </font>
    <font>
      <sz val="16"/>
      <color theme="1"/>
      <name val="Times New Roman"/>
      <family val="1"/>
    </font>
    <font>
      <b/>
      <sz val="11"/>
      <color theme="1"/>
      <name val="ＭＳ Ｐ明朝"/>
      <family val="1"/>
      <charset val="128"/>
    </font>
    <font>
      <sz val="11"/>
      <color indexed="8"/>
      <name val="ＭＳ Ｐ明朝"/>
      <family val="1"/>
      <charset val="128"/>
    </font>
    <font>
      <u/>
      <sz val="11"/>
      <color theme="1"/>
      <name val="Times New Roman"/>
      <family val="1"/>
    </font>
    <font>
      <sz val="9"/>
      <color indexed="8"/>
      <name val="ＭＳ Ｐ明朝"/>
      <family val="1"/>
      <charset val="128"/>
    </font>
    <font>
      <sz val="9"/>
      <color indexed="8"/>
      <name val="Times New Roman"/>
      <family val="1"/>
    </font>
    <font>
      <sz val="9"/>
      <color indexed="8"/>
      <name val="Yu Gothic"/>
      <family val="3"/>
      <charset val="128"/>
    </font>
    <font>
      <sz val="8"/>
      <color indexed="8"/>
      <name val="Times New Roman"/>
      <family val="1"/>
    </font>
    <font>
      <b/>
      <sz val="10"/>
      <color theme="1"/>
      <name val="Times New Roman"/>
      <family val="1"/>
    </font>
    <font>
      <sz val="11"/>
      <color theme="1"/>
      <name val="Times New Roman"/>
      <family val="1"/>
      <charset val="128"/>
    </font>
    <font>
      <b/>
      <sz val="16"/>
      <name val="ＭＳ Ｐ明朝"/>
      <family val="1"/>
      <charset val="128"/>
    </font>
    <font>
      <sz val="12"/>
      <name val="Times New Roman"/>
      <family val="1"/>
    </font>
    <font>
      <b/>
      <sz val="14"/>
      <name val="Times New Roman"/>
      <family val="1"/>
    </font>
    <font>
      <b/>
      <sz val="12"/>
      <name val="Times New Roman"/>
      <family val="1"/>
    </font>
    <font>
      <b/>
      <sz val="14"/>
      <name val="ＭＳ Ｐ明朝"/>
      <family val="1"/>
      <charset val="128"/>
    </font>
    <font>
      <b/>
      <sz val="10.5"/>
      <name val="Times New Roman"/>
      <family val="1"/>
    </font>
    <font>
      <sz val="12"/>
      <name val="ＭＳ Ｐ明朝"/>
      <family val="1"/>
      <charset val="128"/>
    </font>
    <font>
      <sz val="14"/>
      <name val="Times New Roman"/>
      <family val="1"/>
    </font>
    <font>
      <b/>
      <sz val="12"/>
      <name val="ＭＳ Ｐ明朝"/>
      <family val="1"/>
      <charset val="128"/>
    </font>
    <font>
      <sz val="9"/>
      <name val="游ゴシック"/>
      <family val="3"/>
      <charset val="128"/>
      <scheme val="minor"/>
    </font>
    <font>
      <sz val="12"/>
      <name val="Times New Roman"/>
      <family val="1"/>
      <charset val="128"/>
    </font>
    <font>
      <sz val="9"/>
      <name val="ＭＳ Ｐ明朝"/>
      <family val="1"/>
      <charset val="128"/>
    </font>
    <font>
      <b/>
      <sz val="14"/>
      <name val="Times New Roman"/>
      <family val="1"/>
      <charset val="128"/>
    </font>
    <font>
      <b/>
      <sz val="12"/>
      <color indexed="10"/>
      <name val="Times New Roman"/>
      <family val="1"/>
    </font>
    <font>
      <b/>
      <sz val="12"/>
      <color theme="1"/>
      <name val="游ゴシック"/>
      <family val="3"/>
      <charset val="128"/>
    </font>
    <font>
      <sz val="12"/>
      <color theme="0"/>
      <name val="游ゴシック"/>
      <family val="3"/>
      <charset val="128"/>
    </font>
    <font>
      <vertAlign val="subscript"/>
      <sz val="11"/>
      <color rgb="FFFF0000"/>
      <name val="游ゴシック"/>
      <family val="3"/>
      <charset val="128"/>
    </font>
    <font>
      <b/>
      <vertAlign val="subscript"/>
      <sz val="11"/>
      <color rgb="FFFF0000"/>
      <name val="游ゴシック"/>
      <family val="3"/>
      <charset val="128"/>
    </font>
    <font>
      <b/>
      <sz val="8"/>
      <color theme="1"/>
      <name val="ＭＳ Ｐゴシック"/>
      <family val="3"/>
      <charset val="128"/>
    </font>
    <font>
      <sz val="8"/>
      <color theme="1"/>
      <name val="ＭＳ Ｐゴシック"/>
      <family val="3"/>
      <charset val="128"/>
    </font>
    <font>
      <b/>
      <u/>
      <sz val="8"/>
      <color theme="1"/>
      <name val="ＭＳ Ｐゴシック"/>
      <family val="3"/>
      <charset val="128"/>
    </font>
    <font>
      <sz val="6"/>
      <color theme="1"/>
      <name val="ＭＳ Ｐゴシック"/>
      <family val="3"/>
      <charset val="128"/>
    </font>
    <font>
      <b/>
      <sz val="16"/>
      <color theme="1"/>
      <name val="HG教科書体"/>
      <family val="1"/>
      <charset val="128"/>
    </font>
    <font>
      <b/>
      <sz val="20"/>
      <name val="ＭＳ Ｐゴシック"/>
      <family val="3"/>
      <charset val="128"/>
    </font>
    <font>
      <b/>
      <sz val="10"/>
      <name val="ＭＳ Ｐ明朝"/>
      <family val="1"/>
      <charset val="128"/>
    </font>
    <font>
      <sz val="12"/>
      <name val="ＭＳ Ｐゴシック"/>
      <family val="3"/>
      <charset val="128"/>
    </font>
    <font>
      <b/>
      <sz val="12"/>
      <name val="ＭＳ Ｐゴシック"/>
      <family val="3"/>
      <charset val="128"/>
    </font>
    <font>
      <sz val="9"/>
      <name val="Arial Narrow"/>
      <family val="2"/>
    </font>
    <font>
      <sz val="14"/>
      <name val="ＭＳ Ｐ明朝"/>
      <family val="1"/>
      <charset val="128"/>
    </font>
    <font>
      <sz val="12"/>
      <name val="Arial Narrow"/>
      <family val="2"/>
    </font>
    <font>
      <sz val="10"/>
      <name val="ＭＳ Ｐゴシック"/>
      <family val="3"/>
      <charset val="128"/>
    </font>
    <font>
      <sz val="9"/>
      <name val="ＭＳ Ｐゴシック"/>
      <family val="3"/>
      <charset val="128"/>
    </font>
    <font>
      <sz val="10"/>
      <name val="Arial Narrow"/>
      <family val="2"/>
    </font>
    <font>
      <sz val="8"/>
      <name val="ＭＳ Ｐゴシック"/>
      <family val="3"/>
      <charset val="128"/>
    </font>
    <font>
      <sz val="8"/>
      <name val="Arial Narrow"/>
      <family val="2"/>
    </font>
    <font>
      <sz val="9"/>
      <color indexed="30"/>
      <name val="ＭＳ Ｐゴシック"/>
      <family val="3"/>
      <charset val="128"/>
    </font>
    <font>
      <sz val="6"/>
      <name val="Arial Narrow"/>
      <family val="2"/>
    </font>
    <font>
      <sz val="10"/>
      <color indexed="8"/>
      <name val="ＭＳ Ｐ明朝"/>
      <family val="1"/>
      <charset val="128"/>
    </font>
    <font>
      <sz val="9"/>
      <color indexed="8"/>
      <name val="ＭＳ Ｐゴシック"/>
      <family val="3"/>
      <charset val="128"/>
    </font>
    <font>
      <sz val="9"/>
      <color indexed="8"/>
      <name val="Arial Narrow"/>
      <family val="2"/>
    </font>
    <font>
      <sz val="11"/>
      <color indexed="8"/>
      <name val="ＭＳ Ｐゴシック"/>
      <family val="3"/>
      <charset val="128"/>
    </font>
    <font>
      <sz val="10"/>
      <color indexed="10"/>
      <name val="ＭＳ Ｐ明朝"/>
      <family val="1"/>
      <charset val="128"/>
    </font>
    <font>
      <sz val="9"/>
      <color indexed="10"/>
      <name val="ＭＳ Ｐゴシック"/>
      <family val="3"/>
      <charset val="128"/>
    </font>
    <font>
      <sz val="11"/>
      <color indexed="10"/>
      <name val="ＭＳ Ｐゴシック"/>
      <family val="3"/>
      <charset val="128"/>
    </font>
    <font>
      <sz val="12"/>
      <color indexed="8"/>
      <name val="ＭＳ Ｐ明朝"/>
      <family val="1"/>
      <charset val="128"/>
    </font>
    <font>
      <sz val="7"/>
      <color indexed="8"/>
      <name val="Arial Narrow"/>
      <family val="2"/>
    </font>
    <font>
      <sz val="10"/>
      <color indexed="8"/>
      <name val="ＭＳ Ｐゴシック"/>
      <family val="3"/>
      <charset val="128"/>
    </font>
    <font>
      <sz val="8"/>
      <color indexed="8"/>
      <name val="ＭＳ Ｐゴシック"/>
      <family val="3"/>
      <charset val="128"/>
    </font>
    <font>
      <b/>
      <sz val="12"/>
      <color indexed="8"/>
      <name val="ＭＳ Ｐ明朝"/>
      <family val="1"/>
      <charset val="128"/>
    </font>
    <font>
      <b/>
      <sz val="10"/>
      <color indexed="8"/>
      <name val="ＭＳ Ｐ明朝"/>
      <family val="1"/>
      <charset val="128"/>
    </font>
    <font>
      <b/>
      <sz val="9.5"/>
      <color indexed="8"/>
      <name val="ＭＳ Ｐ明朝"/>
      <family val="1"/>
      <charset val="128"/>
    </font>
    <font>
      <b/>
      <sz val="20"/>
      <color indexed="8"/>
      <name val="ＭＳ Ｐゴシック"/>
      <family val="3"/>
      <charset val="128"/>
    </font>
    <font>
      <b/>
      <sz val="16"/>
      <color indexed="8"/>
      <name val="ＭＳ Ｐゴシック"/>
      <family val="3"/>
      <charset val="128"/>
    </font>
    <font>
      <sz val="8"/>
      <color indexed="8"/>
      <name val="ＭＳ Ｐ明朝"/>
      <family val="1"/>
      <charset val="128"/>
    </font>
    <font>
      <strike/>
      <sz val="11"/>
      <name val="ＭＳ Ｐ明朝"/>
      <family val="1"/>
      <charset val="128"/>
    </font>
    <font>
      <sz val="8"/>
      <color indexed="8"/>
      <name val="Arial Narrow"/>
      <family val="2"/>
    </font>
    <font>
      <b/>
      <sz val="11"/>
      <color rgb="FF00B0F0"/>
      <name val="游ゴシック"/>
      <family val="3"/>
      <charset val="128"/>
      <scheme val="minor"/>
    </font>
    <font>
      <sz val="9"/>
      <color indexed="8"/>
      <name val="Times New Roman"/>
      <family val="1"/>
      <charset val="128"/>
    </font>
    <font>
      <b/>
      <sz val="14"/>
      <color theme="1"/>
      <name val="游ゴシック"/>
      <family val="3"/>
      <charset val="128"/>
    </font>
    <font>
      <sz val="8"/>
      <color theme="1"/>
      <name val="ＭＳ Ｐ明朝"/>
      <family val="1"/>
      <charset val="128"/>
    </font>
    <font>
      <sz val="8"/>
      <color theme="1"/>
      <name val="Times New Roman"/>
      <family val="1"/>
    </font>
    <font>
      <b/>
      <sz val="11"/>
      <name val="ＭＳ Ｐ明朝"/>
      <family val="1"/>
      <charset val="128"/>
    </font>
    <font>
      <b/>
      <sz val="11"/>
      <name val="Times New Roman"/>
      <family val="1"/>
      <charset val="128"/>
    </font>
    <font>
      <b/>
      <sz val="12"/>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s>
  <borders count="1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dotted">
        <color theme="0" tint="-0.14990691854609822"/>
      </right>
      <top style="thin">
        <color theme="0" tint="-0.14993743705557422"/>
      </top>
      <bottom style="thin">
        <color theme="0" tint="-0.14993743705557422"/>
      </bottom>
      <diagonal/>
    </border>
    <border>
      <left style="dotted">
        <color theme="0" tint="-0.14990691854609822"/>
      </left>
      <right style="dotted">
        <color theme="0" tint="-0.14990691854609822"/>
      </right>
      <top style="thin">
        <color theme="0" tint="-0.14993743705557422"/>
      </top>
      <bottom style="thin">
        <color theme="0" tint="-0.14993743705557422"/>
      </bottom>
      <diagonal/>
    </border>
    <border>
      <left style="dotted">
        <color theme="0" tint="-0.149906918546098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style="thin">
        <color indexed="64"/>
      </left>
      <right/>
      <top/>
      <bottom/>
      <diagonal/>
    </border>
    <border>
      <left/>
      <right style="thin">
        <color indexed="64"/>
      </right>
      <top/>
      <bottom/>
      <diagonal/>
    </border>
    <border>
      <left/>
      <right/>
      <top/>
      <bottom style="hair">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auto="1"/>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dashed">
        <color indexed="8"/>
      </bottom>
      <diagonal/>
    </border>
    <border>
      <left/>
      <right style="thin">
        <color indexed="8"/>
      </right>
      <top style="thin">
        <color indexed="8"/>
      </top>
      <bottom style="dashed">
        <color indexed="8"/>
      </bottom>
      <diagonal/>
    </border>
    <border>
      <left style="thin">
        <color indexed="8"/>
      </left>
      <right style="thin">
        <color indexed="8"/>
      </right>
      <top/>
      <bottom style="dashed">
        <color indexed="8"/>
      </bottom>
      <diagonal/>
    </border>
    <border>
      <left/>
      <right style="thin">
        <color indexed="8"/>
      </right>
      <top style="thin">
        <color indexed="8"/>
      </top>
      <bottom style="thin">
        <color indexed="8"/>
      </bottom>
      <diagonal/>
    </border>
    <border>
      <left style="thin">
        <color indexed="8"/>
      </left>
      <right style="dashed">
        <color indexed="8"/>
      </right>
      <top/>
      <bottom/>
      <diagonal/>
    </border>
    <border>
      <left style="thin">
        <color indexed="8"/>
      </left>
      <right style="dashed">
        <color indexed="8"/>
      </right>
      <top/>
      <bottom style="thin">
        <color indexed="8"/>
      </bottom>
      <diagonal/>
    </border>
    <border>
      <left style="dashed">
        <color indexed="8"/>
      </left>
      <right style="thin">
        <color indexed="8"/>
      </right>
      <top/>
      <bottom style="thin">
        <color indexed="8"/>
      </bottom>
      <diagonal/>
    </border>
    <border>
      <left style="thin">
        <color indexed="8"/>
      </left>
      <right style="dashed">
        <color indexed="8"/>
      </right>
      <top style="thin">
        <color indexed="8"/>
      </top>
      <bottom style="dashed">
        <color indexed="8"/>
      </bottom>
      <diagonal/>
    </border>
    <border>
      <left style="dashed">
        <color indexed="8"/>
      </left>
      <right style="thin">
        <color indexed="8"/>
      </right>
      <top style="thin">
        <color indexed="8"/>
      </top>
      <bottom style="dashed">
        <color indexed="8"/>
      </bottom>
      <diagonal/>
    </border>
    <border>
      <left/>
      <right/>
      <top style="thin">
        <color indexed="8"/>
      </top>
      <bottom style="thin">
        <color indexed="8"/>
      </bottom>
      <diagonal/>
    </border>
    <border>
      <left/>
      <right/>
      <top/>
      <bottom style="double">
        <color indexed="8"/>
      </bottom>
      <diagonal/>
    </border>
    <border>
      <left style="thin">
        <color indexed="8"/>
      </left>
      <right/>
      <top/>
      <bottom style="dashed">
        <color indexed="8"/>
      </bottom>
      <diagonal/>
    </border>
    <border>
      <left/>
      <right/>
      <top/>
      <bottom style="dashed">
        <color indexed="8"/>
      </bottom>
      <diagonal/>
    </border>
    <border>
      <left style="hair">
        <color indexed="8"/>
      </left>
      <right style="hair">
        <color indexed="8"/>
      </right>
      <top style="hair">
        <color indexed="8"/>
      </top>
      <bottom style="thin">
        <color indexed="8"/>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theme="0" tint="-0.24994659260841701"/>
      </right>
      <top/>
      <bottom/>
      <diagonal/>
    </border>
    <border>
      <left/>
      <right/>
      <top style="thin">
        <color theme="0" tint="-0.14996795556505021"/>
      </top>
      <bottom/>
      <diagonal/>
    </border>
    <border>
      <left/>
      <right/>
      <top/>
      <bottom style="thin">
        <color theme="0" tint="-0.14996795556505021"/>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theme="0" tint="-0.14993743705557422"/>
      </right>
      <top style="thin">
        <color theme="0" tint="-0.14996795556505021"/>
      </top>
      <bottom/>
      <diagonal/>
    </border>
    <border>
      <left/>
      <right style="thin">
        <color theme="0" tint="-0.14993743705557422"/>
      </right>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diagonal/>
    </border>
    <border>
      <left style="thin">
        <color theme="0" tint="-0.14993743705557422"/>
      </left>
      <right/>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9" fillId="0" borderId="0">
      <alignment vertical="center"/>
    </xf>
  </cellStyleXfs>
  <cellXfs count="1171">
    <xf numFmtId="0" fontId="0" fillId="0" borderId="0" xfId="0">
      <alignment vertical="center"/>
    </xf>
    <xf numFmtId="0" fontId="3" fillId="0" borderId="0" xfId="1" applyFont="1">
      <alignment vertical="center"/>
    </xf>
    <xf numFmtId="0" fontId="7" fillId="0" borderId="0" xfId="1" applyFont="1">
      <alignment vertical="center"/>
    </xf>
    <xf numFmtId="0" fontId="3" fillId="0" borderId="0" xfId="1" applyFont="1" applyProtection="1">
      <alignment vertical="center"/>
      <protection locked="0"/>
    </xf>
    <xf numFmtId="0" fontId="9" fillId="0" borderId="0" xfId="1" applyFont="1">
      <alignment vertical="center"/>
    </xf>
    <xf numFmtId="0" fontId="10" fillId="0" borderId="0" xfId="1" applyFont="1">
      <alignment vertical="center"/>
    </xf>
    <xf numFmtId="0" fontId="11" fillId="0" borderId="0" xfId="1" applyFont="1">
      <alignment vertical="center"/>
    </xf>
    <xf numFmtId="0" fontId="12" fillId="0" borderId="0" xfId="1" applyFont="1">
      <alignment vertical="center"/>
    </xf>
    <xf numFmtId="0" fontId="13" fillId="0" borderId="0" xfId="1" applyFont="1">
      <alignment vertical="center"/>
    </xf>
    <xf numFmtId="0" fontId="14" fillId="0" borderId="0" xfId="1" applyFont="1">
      <alignment vertical="center"/>
    </xf>
    <xf numFmtId="0" fontId="5" fillId="0" borderId="0" xfId="1" applyFont="1">
      <alignment vertical="center"/>
    </xf>
    <xf numFmtId="0" fontId="15" fillId="0" borderId="0" xfId="1" applyFont="1">
      <alignment vertical="center"/>
    </xf>
    <xf numFmtId="0" fontId="16" fillId="0" borderId="0" xfId="1" applyFont="1">
      <alignment vertical="center"/>
    </xf>
    <xf numFmtId="0" fontId="17" fillId="0" borderId="0" xfId="1" applyFont="1">
      <alignment vertical="center"/>
    </xf>
    <xf numFmtId="0" fontId="16" fillId="0" borderId="0" xfId="1" applyFont="1" applyAlignment="1">
      <alignment horizontal="center" vertical="center"/>
    </xf>
    <xf numFmtId="0" fontId="19" fillId="0" borderId="0" xfId="1" applyFont="1" applyAlignment="1">
      <alignment vertical="top" wrapText="1"/>
    </xf>
    <xf numFmtId="0" fontId="20" fillId="0" borderId="0" xfId="1" applyFont="1" applyAlignment="1">
      <alignment vertical="top" wrapText="1"/>
    </xf>
    <xf numFmtId="0" fontId="19" fillId="0" borderId="0" xfId="1" applyFont="1">
      <alignment vertical="center"/>
    </xf>
    <xf numFmtId="0" fontId="3" fillId="2" borderId="8" xfId="1" applyFont="1" applyFill="1" applyBorder="1">
      <alignment vertical="center"/>
    </xf>
    <xf numFmtId="0" fontId="3" fillId="2" borderId="12" xfId="1" applyFont="1" applyFill="1" applyBorder="1">
      <alignment vertical="center"/>
    </xf>
    <xf numFmtId="0" fontId="3" fillId="0" borderId="19" xfId="1" applyFont="1" applyBorder="1" applyAlignment="1">
      <alignment horizontal="center" vertical="center"/>
    </xf>
    <xf numFmtId="0" fontId="3" fillId="0" borderId="19" xfId="1" applyFont="1" applyBorder="1" applyAlignment="1" applyProtection="1">
      <alignment horizontal="center" vertical="center"/>
      <protection locked="0"/>
    </xf>
    <xf numFmtId="0" fontId="3" fillId="0" borderId="0" xfId="1" applyFont="1" applyAlignment="1">
      <alignment horizontal="center" vertical="center" wrapText="1"/>
    </xf>
    <xf numFmtId="0" fontId="3" fillId="0" borderId="0" xfId="1" applyFont="1" applyAlignment="1">
      <alignment horizontal="center" vertical="center" shrinkToFit="1"/>
    </xf>
    <xf numFmtId="0" fontId="22" fillId="0" borderId="0" xfId="1" applyFont="1">
      <alignment vertical="center"/>
    </xf>
    <xf numFmtId="0" fontId="16" fillId="0" borderId="7" xfId="1" applyFont="1" applyBorder="1">
      <alignment vertical="center"/>
    </xf>
    <xf numFmtId="0" fontId="26" fillId="0" borderId="0" xfId="1" applyFont="1">
      <alignment vertical="center"/>
    </xf>
    <xf numFmtId="0" fontId="7" fillId="0" borderId="0" xfId="1" applyFont="1" applyAlignment="1">
      <alignment horizontal="center" vertical="center"/>
    </xf>
    <xf numFmtId="0" fontId="3" fillId="0" borderId="0" xfId="1" applyFont="1" applyAlignment="1">
      <alignment vertical="center" wrapText="1"/>
    </xf>
    <xf numFmtId="177" fontId="9" fillId="0" borderId="0" xfId="1" applyNumberFormat="1" applyFont="1">
      <alignment vertical="center"/>
    </xf>
    <xf numFmtId="177" fontId="3" fillId="0" borderId="0" xfId="1" applyNumberFormat="1" applyFont="1">
      <alignment vertical="center"/>
    </xf>
    <xf numFmtId="0" fontId="3" fillId="0" borderId="0" xfId="1" applyFont="1" applyAlignment="1">
      <alignment horizontal="center" vertical="center"/>
    </xf>
    <xf numFmtId="0" fontId="3" fillId="0" borderId="0" xfId="1" applyFont="1" applyAlignment="1">
      <alignment vertical="center" shrinkToFit="1"/>
    </xf>
    <xf numFmtId="0" fontId="7" fillId="2" borderId="8" xfId="1" applyFont="1" applyFill="1" applyBorder="1" applyAlignment="1">
      <alignment horizontal="center" vertical="center"/>
    </xf>
    <xf numFmtId="0" fontId="7" fillId="2" borderId="12" xfId="1" applyFont="1" applyFill="1" applyBorder="1" applyAlignment="1">
      <alignment horizontal="center" vertical="center"/>
    </xf>
    <xf numFmtId="0" fontId="29" fillId="0" borderId="0" xfId="1" applyFont="1">
      <alignment vertical="center"/>
    </xf>
    <xf numFmtId="0" fontId="13" fillId="0" borderId="0" xfId="1" applyFont="1" applyAlignment="1"/>
    <xf numFmtId="0" fontId="14" fillId="0" borderId="0" xfId="1" applyFont="1" applyAlignment="1"/>
    <xf numFmtId="0" fontId="29" fillId="0" borderId="0" xfId="1" applyFont="1" applyAlignment="1"/>
    <xf numFmtId="0" fontId="14" fillId="0" borderId="0" xfId="1" applyFont="1" applyAlignment="1">
      <alignment horizontal="left" vertical="center"/>
    </xf>
    <xf numFmtId="0" fontId="30" fillId="0" borderId="0" xfId="1" applyFont="1">
      <alignment vertical="center"/>
    </xf>
    <xf numFmtId="0" fontId="30" fillId="0" borderId="0" xfId="1" applyFont="1" applyAlignment="1" applyProtection="1">
      <alignment horizontal="right" vertical="center"/>
      <protection locked="0"/>
    </xf>
    <xf numFmtId="0" fontId="32" fillId="0" borderId="0" xfId="1" applyFont="1">
      <alignment vertical="center"/>
    </xf>
    <xf numFmtId="0" fontId="33" fillId="0" borderId="0" xfId="1" applyFont="1">
      <alignment vertical="center"/>
    </xf>
    <xf numFmtId="0" fontId="35" fillId="0" borderId="0" xfId="1" applyFont="1">
      <alignment vertical="center"/>
    </xf>
    <xf numFmtId="0" fontId="37" fillId="0" borderId="0" xfId="1" applyFont="1">
      <alignment vertical="center"/>
    </xf>
    <xf numFmtId="0" fontId="38" fillId="0" borderId="0" xfId="1" applyFont="1">
      <alignment vertical="center"/>
    </xf>
    <xf numFmtId="0" fontId="26" fillId="0" borderId="0" xfId="1" applyFont="1" applyAlignment="1">
      <alignment horizontal="left" vertical="center" shrinkToFit="1"/>
    </xf>
    <xf numFmtId="0" fontId="26" fillId="0" borderId="0" xfId="1" applyFont="1" applyAlignment="1">
      <alignment horizontal="left" vertical="center"/>
    </xf>
    <xf numFmtId="0" fontId="26" fillId="0" borderId="0" xfId="1" applyFont="1" applyAlignment="1">
      <alignment vertical="center" wrapText="1"/>
    </xf>
    <xf numFmtId="49" fontId="26" fillId="0" borderId="0" xfId="1" applyNumberFormat="1" applyFont="1">
      <alignment vertical="center"/>
    </xf>
    <xf numFmtId="0" fontId="14" fillId="0" borderId="0" xfId="1" applyFont="1" applyAlignment="1">
      <alignment vertical="center" wrapText="1"/>
    </xf>
    <xf numFmtId="0" fontId="21" fillId="0" borderId="0" xfId="1" applyFont="1" applyAlignment="1">
      <alignment vertical="center" wrapText="1"/>
    </xf>
    <xf numFmtId="49" fontId="14" fillId="0" borderId="0" xfId="1" applyNumberFormat="1" applyFont="1" applyAlignment="1"/>
    <xf numFmtId="49" fontId="13" fillId="0" borderId="0" xfId="1" applyNumberFormat="1" applyFont="1" applyAlignment="1"/>
    <xf numFmtId="49" fontId="39" fillId="0" borderId="0" xfId="1" applyNumberFormat="1" applyFont="1" applyAlignment="1">
      <alignment vertical="top" wrapText="1"/>
    </xf>
    <xf numFmtId="49" fontId="40" fillId="0" borderId="0" xfId="1" applyNumberFormat="1" applyFont="1" applyAlignment="1">
      <alignment vertical="center" wrapText="1"/>
    </xf>
    <xf numFmtId="49" fontId="14" fillId="0" borderId="0" xfId="1" applyNumberFormat="1" applyFont="1">
      <alignment vertical="center"/>
    </xf>
    <xf numFmtId="0" fontId="14" fillId="0" borderId="33" xfId="1" applyFont="1" applyBorder="1" applyAlignment="1"/>
    <xf numFmtId="49" fontId="40" fillId="0" borderId="0" xfId="1" applyNumberFormat="1" applyFont="1">
      <alignment vertical="center"/>
    </xf>
    <xf numFmtId="0" fontId="26" fillId="0" borderId="0" xfId="1" applyFont="1" applyAlignment="1">
      <alignment horizontal="center" vertical="center" shrinkToFit="1"/>
    </xf>
    <xf numFmtId="0" fontId="26" fillId="0" borderId="0" xfId="1" applyFont="1" applyAlignment="1">
      <alignment vertical="center" shrinkToFit="1"/>
    </xf>
    <xf numFmtId="0" fontId="34" fillId="0" borderId="0" xfId="1" applyFont="1">
      <alignment vertical="center"/>
    </xf>
    <xf numFmtId="0" fontId="20" fillId="0" borderId="0" xfId="1" applyFont="1" applyAlignment="1"/>
    <xf numFmtId="0" fontId="44" fillId="0" borderId="0" xfId="1" applyFont="1">
      <alignment vertical="center"/>
    </xf>
    <xf numFmtId="0" fontId="34" fillId="0" borderId="0" xfId="1" applyFont="1" applyAlignment="1"/>
    <xf numFmtId="0" fontId="45" fillId="0" borderId="0" xfId="1" applyFont="1">
      <alignment vertical="center"/>
    </xf>
    <xf numFmtId="0" fontId="46" fillId="0" borderId="0" xfId="1" applyFont="1">
      <alignment vertical="center"/>
    </xf>
    <xf numFmtId="0" fontId="47" fillId="0" borderId="0" xfId="1" applyFont="1">
      <alignment vertical="center"/>
    </xf>
    <xf numFmtId="0" fontId="20" fillId="0" borderId="0" xfId="1" applyFont="1">
      <alignment vertical="center"/>
    </xf>
    <xf numFmtId="0" fontId="48" fillId="0" borderId="0" xfId="1" applyFont="1" applyAlignment="1">
      <alignment horizontal="right" vertical="center"/>
    </xf>
    <xf numFmtId="0" fontId="54" fillId="0" borderId="0" xfId="1" applyFont="1">
      <alignment vertical="center"/>
    </xf>
    <xf numFmtId="0" fontId="20" fillId="0" borderId="36" xfId="1" applyFont="1" applyBorder="1">
      <alignment vertical="center"/>
    </xf>
    <xf numFmtId="0" fontId="20" fillId="0" borderId="37" xfId="1" applyFont="1" applyBorder="1">
      <alignment vertical="center"/>
    </xf>
    <xf numFmtId="0" fontId="20" fillId="0" borderId="40" xfId="1" applyFont="1" applyBorder="1">
      <alignment vertical="center"/>
    </xf>
    <xf numFmtId="0" fontId="20" fillId="0" borderId="41" xfId="1" applyFont="1" applyBorder="1">
      <alignment vertical="center"/>
    </xf>
    <xf numFmtId="0" fontId="46" fillId="0" borderId="0" xfId="1" applyFont="1" applyAlignment="1"/>
    <xf numFmtId="0" fontId="56" fillId="0" borderId="0" xfId="1" applyFont="1" applyAlignment="1"/>
    <xf numFmtId="0" fontId="57" fillId="0" borderId="0" xfId="1" applyFont="1" applyAlignment="1"/>
    <xf numFmtId="0" fontId="45" fillId="0" borderId="0" xfId="1" applyFont="1" applyAlignment="1"/>
    <xf numFmtId="0" fontId="61" fillId="0" borderId="15" xfId="1" applyFont="1" applyBorder="1" applyAlignment="1"/>
    <xf numFmtId="0" fontId="46" fillId="0" borderId="15" xfId="1" applyFont="1" applyBorder="1" applyAlignment="1"/>
    <xf numFmtId="0" fontId="56" fillId="0" borderId="15" xfId="1" applyFont="1" applyBorder="1" applyAlignment="1"/>
    <xf numFmtId="0" fontId="33" fillId="0" borderId="0" xfId="1" applyFont="1" applyAlignment="1"/>
    <xf numFmtId="0" fontId="53" fillId="0" borderId="0" xfId="1" applyFont="1" applyAlignment="1"/>
    <xf numFmtId="0" fontId="48" fillId="0" borderId="11" xfId="1" applyFont="1" applyBorder="1">
      <alignment vertical="center"/>
    </xf>
    <xf numFmtId="0" fontId="20" fillId="0" borderId="11" xfId="1" applyFont="1" applyBorder="1">
      <alignment vertical="center"/>
    </xf>
    <xf numFmtId="0" fontId="52" fillId="0" borderId="11" xfId="1" applyFont="1" applyBorder="1">
      <alignment vertical="center"/>
    </xf>
    <xf numFmtId="0" fontId="20" fillId="0" borderId="10" xfId="1" applyFont="1" applyBorder="1">
      <alignment vertical="center"/>
    </xf>
    <xf numFmtId="0" fontId="20" fillId="0" borderId="31" xfId="1" applyFont="1" applyBorder="1">
      <alignment vertical="center"/>
    </xf>
    <xf numFmtId="0" fontId="20" fillId="0" borderId="0" xfId="1" applyFont="1" applyAlignment="1">
      <alignment horizontal="left" vertical="center"/>
    </xf>
    <xf numFmtId="0" fontId="48" fillId="0" borderId="0" xfId="1" applyFont="1">
      <alignment vertical="center"/>
    </xf>
    <xf numFmtId="0" fontId="52" fillId="0" borderId="0" xfId="1" applyFont="1">
      <alignment vertical="center"/>
    </xf>
    <xf numFmtId="0" fontId="20" fillId="0" borderId="32" xfId="1" applyFont="1" applyBorder="1">
      <alignment vertical="center"/>
    </xf>
    <xf numFmtId="0" fontId="20" fillId="0" borderId="15" xfId="1" applyFont="1" applyBorder="1">
      <alignment vertical="center"/>
    </xf>
    <xf numFmtId="0" fontId="34" fillId="0" borderId="15" xfId="1" applyFont="1" applyBorder="1">
      <alignment vertical="center"/>
    </xf>
    <xf numFmtId="0" fontId="52" fillId="0" borderId="14" xfId="1" applyFont="1" applyBorder="1">
      <alignment vertical="center"/>
    </xf>
    <xf numFmtId="0" fontId="20" fillId="2" borderId="9" xfId="1" applyFont="1" applyFill="1" applyBorder="1">
      <alignment vertical="center"/>
    </xf>
    <xf numFmtId="0" fontId="53" fillId="2" borderId="46" xfId="1" applyFont="1" applyFill="1" applyBorder="1">
      <alignment vertical="center"/>
    </xf>
    <xf numFmtId="0" fontId="48" fillId="0" borderId="53" xfId="1" applyFont="1" applyBorder="1">
      <alignment vertical="center"/>
    </xf>
    <xf numFmtId="0" fontId="48" fillId="0" borderId="32" xfId="1" applyFont="1" applyBorder="1">
      <alignment vertical="center"/>
    </xf>
    <xf numFmtId="0" fontId="53" fillId="0" borderId="38" xfId="1" applyFont="1" applyBorder="1">
      <alignment vertical="center"/>
    </xf>
    <xf numFmtId="0" fontId="47" fillId="0" borderId="14" xfId="1" applyFont="1" applyBorder="1">
      <alignment vertical="center"/>
    </xf>
    <xf numFmtId="0" fontId="48" fillId="0" borderId="34" xfId="1" applyFont="1" applyBorder="1">
      <alignment vertical="center"/>
    </xf>
    <xf numFmtId="0" fontId="48" fillId="0" borderId="10" xfId="1" applyFont="1" applyBorder="1">
      <alignment vertical="center"/>
    </xf>
    <xf numFmtId="0" fontId="61" fillId="0" borderId="0" xfId="1" applyFont="1" applyAlignment="1"/>
    <xf numFmtId="0" fontId="66" fillId="0" borderId="0" xfId="1" applyFont="1">
      <alignment vertical="center"/>
    </xf>
    <xf numFmtId="0" fontId="20" fillId="0" borderId="0" xfId="1" applyFont="1" applyAlignment="1">
      <alignment horizontal="center" vertical="center"/>
    </xf>
    <xf numFmtId="0" fontId="52" fillId="0" borderId="0" xfId="1" applyFont="1" applyAlignment="1">
      <alignment horizontal="left" vertical="center"/>
    </xf>
    <xf numFmtId="0" fontId="43" fillId="0" borderId="0" xfId="1" applyFont="1">
      <alignment vertical="center"/>
    </xf>
    <xf numFmtId="49" fontId="81" fillId="0" borderId="0" xfId="1" applyNumberFormat="1" applyFont="1">
      <alignment vertical="center"/>
    </xf>
    <xf numFmtId="0" fontId="82" fillId="0" borderId="0" xfId="1" applyFont="1" applyAlignment="1">
      <alignment vertical="top"/>
    </xf>
    <xf numFmtId="0" fontId="83" fillId="0" borderId="0" xfId="1" applyFont="1">
      <alignment vertical="center"/>
    </xf>
    <xf numFmtId="0" fontId="81" fillId="0" borderId="0" xfId="1" applyFont="1">
      <alignment vertical="center"/>
    </xf>
    <xf numFmtId="0" fontId="85" fillId="0" borderId="0" xfId="1" applyFont="1" applyAlignment="1">
      <alignment horizontal="left" vertical="top"/>
    </xf>
    <xf numFmtId="0" fontId="81" fillId="0" borderId="0" xfId="1" applyFont="1" applyAlignment="1"/>
    <xf numFmtId="49" fontId="81" fillId="0" borderId="0" xfId="1" applyNumberFormat="1" applyFont="1" applyAlignment="1"/>
    <xf numFmtId="0" fontId="48" fillId="0" borderId="0" xfId="1" applyFont="1" applyAlignment="1">
      <alignment horizontal="center" vertical="center"/>
    </xf>
    <xf numFmtId="0" fontId="87" fillId="0" borderId="0" xfId="1" applyFont="1" applyAlignment="1">
      <alignment horizontal="center"/>
    </xf>
    <xf numFmtId="0" fontId="48" fillId="0" borderId="0" xfId="1" applyFont="1" applyAlignment="1"/>
    <xf numFmtId="0" fontId="57" fillId="0" borderId="0" xfId="1" applyFont="1" applyAlignment="1">
      <alignment horizontal="center" vertical="top"/>
    </xf>
    <xf numFmtId="0" fontId="87" fillId="0" borderId="11" xfId="1" applyFont="1" applyBorder="1" applyAlignment="1">
      <alignment horizontal="center"/>
    </xf>
    <xf numFmtId="0" fontId="48" fillId="0" borderId="11" xfId="1" applyFont="1" applyBorder="1" applyAlignment="1"/>
    <xf numFmtId="0" fontId="57" fillId="0" borderId="0" xfId="1" applyFont="1" applyAlignment="1">
      <alignment vertical="top"/>
    </xf>
    <xf numFmtId="0" fontId="52" fillId="0" borderId="0" xfId="1" applyFont="1" applyAlignment="1">
      <alignment horizontal="left"/>
    </xf>
    <xf numFmtId="0" fontId="52" fillId="0" borderId="0" xfId="1" applyFont="1" applyAlignment="1">
      <alignment horizontal="right"/>
    </xf>
    <xf numFmtId="0" fontId="52" fillId="0" borderId="0" xfId="1" applyFont="1" applyAlignment="1"/>
    <xf numFmtId="49" fontId="57" fillId="0" borderId="0" xfId="1" applyNumberFormat="1" applyFont="1" applyAlignment="1">
      <alignment vertical="top"/>
    </xf>
    <xf numFmtId="0" fontId="48" fillId="0" borderId="0" xfId="1" applyFont="1" applyAlignment="1">
      <alignment horizontal="center" vertical="top"/>
    </xf>
    <xf numFmtId="0" fontId="57" fillId="0" borderId="0" xfId="1" applyFont="1" applyAlignment="1">
      <alignment horizontal="right" vertical="top"/>
    </xf>
    <xf numFmtId="0" fontId="57" fillId="0" borderId="0" xfId="1" applyFont="1" applyAlignment="1">
      <alignment horizontal="left" vertical="top"/>
    </xf>
    <xf numFmtId="49" fontId="88" fillId="0" borderId="0" xfId="1" applyNumberFormat="1" applyFont="1" applyAlignment="1">
      <alignment vertical="top"/>
    </xf>
    <xf numFmtId="49" fontId="56" fillId="0" borderId="0" xfId="1" applyNumberFormat="1" applyFont="1">
      <alignment vertical="center"/>
    </xf>
    <xf numFmtId="49" fontId="81" fillId="0" borderId="0" xfId="1" applyNumberFormat="1" applyFont="1" applyAlignment="1">
      <alignment vertical="top" wrapText="1"/>
    </xf>
    <xf numFmtId="49" fontId="57" fillId="0" borderId="0" xfId="1" applyNumberFormat="1" applyFont="1">
      <alignment vertical="center"/>
    </xf>
    <xf numFmtId="49" fontId="20" fillId="0" borderId="0" xfId="1" applyNumberFormat="1" applyFont="1" applyAlignment="1">
      <alignment vertical="top" wrapText="1"/>
    </xf>
    <xf numFmtId="49" fontId="53" fillId="0" borderId="0" xfId="1" applyNumberFormat="1" applyFont="1" applyAlignment="1">
      <alignment horizontal="left" vertical="center"/>
    </xf>
    <xf numFmtId="0" fontId="89" fillId="0" borderId="0" xfId="1" applyFont="1">
      <alignment vertical="center"/>
    </xf>
    <xf numFmtId="49" fontId="63" fillId="0" borderId="0" xfId="1" applyNumberFormat="1" applyFont="1" applyAlignment="1"/>
    <xf numFmtId="49" fontId="53" fillId="0" borderId="0" xfId="1" applyNumberFormat="1" applyFont="1" applyAlignment="1"/>
    <xf numFmtId="49" fontId="57" fillId="0" borderId="0" xfId="1" applyNumberFormat="1" applyFont="1" applyAlignment="1">
      <alignment horizontal="center" vertical="top"/>
    </xf>
    <xf numFmtId="49" fontId="20" fillId="0" borderId="0" xfId="1" applyNumberFormat="1" applyFont="1" applyAlignment="1">
      <alignment horizontal="center"/>
    </xf>
    <xf numFmtId="0" fontId="50" fillId="0" borderId="0" xfId="1" applyFont="1" applyAlignment="1"/>
    <xf numFmtId="49" fontId="57" fillId="0" borderId="11" xfId="1" applyNumberFormat="1" applyFont="1" applyBorder="1" applyAlignment="1">
      <alignment vertical="top"/>
    </xf>
    <xf numFmtId="49" fontId="91" fillId="0" borderId="0" xfId="1" applyNumberFormat="1" applyFont="1" applyAlignment="1"/>
    <xf numFmtId="49" fontId="81" fillId="0" borderId="0" xfId="1" applyNumberFormat="1" applyFont="1" applyAlignment="1">
      <alignment horizontal="center"/>
    </xf>
    <xf numFmtId="49" fontId="87" fillId="0" borderId="0" xfId="1" applyNumberFormat="1" applyFont="1" applyAlignment="1"/>
    <xf numFmtId="0" fontId="48" fillId="0" borderId="0" xfId="1" applyFont="1" applyAlignment="1">
      <alignment horizontal="center"/>
    </xf>
    <xf numFmtId="49" fontId="81" fillId="0" borderId="0" xfId="1" applyNumberFormat="1" applyFont="1" applyAlignment="1">
      <alignment horizontal="left" vertical="top" wrapText="1"/>
    </xf>
    <xf numFmtId="0" fontId="82" fillId="0" borderId="0" xfId="1" applyFont="1" applyAlignment="1">
      <alignment horizontal="left"/>
    </xf>
    <xf numFmtId="0" fontId="53" fillId="0" borderId="0" xfId="1" applyFont="1" applyAlignment="1">
      <alignment wrapText="1"/>
    </xf>
    <xf numFmtId="0" fontId="81" fillId="0" borderId="0" xfId="1" applyFont="1" applyAlignment="1">
      <alignment horizontal="center" vertical="center"/>
    </xf>
    <xf numFmtId="0" fontId="57" fillId="0" borderId="0" xfId="1" applyFont="1">
      <alignment vertical="center"/>
    </xf>
    <xf numFmtId="49" fontId="57" fillId="0" borderId="0" xfId="1" applyNumberFormat="1" applyFont="1" applyAlignment="1"/>
    <xf numFmtId="0" fontId="20" fillId="0" borderId="15" xfId="1" applyFont="1" applyBorder="1" applyAlignment="1"/>
    <xf numFmtId="0" fontId="98" fillId="0" borderId="0" xfId="0" applyFont="1" applyAlignment="1">
      <alignment horizontal="right" vertical="center"/>
    </xf>
    <xf numFmtId="0" fontId="99" fillId="0" borderId="0" xfId="0" applyFont="1">
      <alignment vertical="center"/>
    </xf>
    <xf numFmtId="0" fontId="99" fillId="0" borderId="19" xfId="0" applyFont="1" applyBorder="1" applyAlignment="1">
      <alignment horizontal="center" vertical="center"/>
    </xf>
    <xf numFmtId="0" fontId="99" fillId="0" borderId="19" xfId="0" applyFont="1" applyBorder="1" applyAlignment="1">
      <alignment horizontal="center" vertical="center" shrinkToFit="1"/>
    </xf>
    <xf numFmtId="0" fontId="99" fillId="0" borderId="19" xfId="0" applyFont="1" applyBorder="1" applyAlignment="1">
      <alignment vertical="center" wrapText="1"/>
    </xf>
    <xf numFmtId="0" fontId="99" fillId="0" borderId="19" xfId="0" applyFont="1" applyBorder="1" applyAlignment="1">
      <alignment horizontal="center" vertical="center" wrapText="1"/>
    </xf>
    <xf numFmtId="0" fontId="101" fillId="0" borderId="19" xfId="0" applyFont="1" applyBorder="1" applyAlignment="1">
      <alignment vertical="center" wrapText="1"/>
    </xf>
    <xf numFmtId="0" fontId="99" fillId="0" borderId="0" xfId="0" applyFont="1" applyAlignment="1"/>
    <xf numFmtId="0" fontId="100" fillId="0" borderId="0" xfId="0" applyFont="1" applyAlignment="1">
      <alignment horizontal="center"/>
    </xf>
    <xf numFmtId="0" fontId="102" fillId="0" borderId="15" xfId="0" applyFont="1" applyBorder="1" applyAlignment="1"/>
    <xf numFmtId="0" fontId="99" fillId="0" borderId="15" xfId="0" applyFont="1" applyBorder="1" applyAlignment="1"/>
    <xf numFmtId="0" fontId="63" fillId="0" borderId="0" xfId="4" applyFont="1">
      <alignment vertical="center"/>
    </xf>
    <xf numFmtId="177" fontId="63" fillId="0" borderId="0" xfId="4" applyNumberFormat="1" applyFont="1">
      <alignment vertical="center"/>
    </xf>
    <xf numFmtId="0" fontId="103" fillId="0" borderId="0" xfId="4" applyFont="1" applyAlignment="1">
      <alignment vertical="center" shrinkToFit="1"/>
    </xf>
    <xf numFmtId="0" fontId="104" fillId="0" borderId="0" xfId="4" applyFont="1" applyAlignment="1">
      <alignment horizontal="right" vertical="center"/>
    </xf>
    <xf numFmtId="0" fontId="105" fillId="0" borderId="0" xfId="4" applyFont="1">
      <alignment vertical="center"/>
    </xf>
    <xf numFmtId="14" fontId="106" fillId="0" borderId="0" xfId="4" applyNumberFormat="1" applyFont="1" applyAlignment="1">
      <alignment vertical="center" shrinkToFit="1"/>
    </xf>
    <xf numFmtId="0" fontId="49" fillId="0" borderId="0" xfId="4">
      <alignment vertical="center"/>
    </xf>
    <xf numFmtId="0" fontId="91" fillId="0" borderId="0" xfId="4" applyFont="1">
      <alignment vertical="center"/>
    </xf>
    <xf numFmtId="0" fontId="56" fillId="0" borderId="0" xfId="4" applyFont="1">
      <alignment vertical="center"/>
    </xf>
    <xf numFmtId="0" fontId="107" fillId="0" borderId="0" xfId="4" applyFont="1">
      <alignment vertical="center"/>
    </xf>
    <xf numFmtId="0" fontId="91" fillId="0" borderId="0" xfId="4" applyFont="1" applyAlignment="1">
      <alignment horizontal="right" vertical="center"/>
    </xf>
    <xf numFmtId="0" fontId="63" fillId="0" borderId="71" xfId="4" applyFont="1" applyBorder="1">
      <alignment vertical="center"/>
    </xf>
    <xf numFmtId="0" fontId="63" fillId="0" borderId="72" xfId="4" applyFont="1" applyBorder="1">
      <alignment vertical="center"/>
    </xf>
    <xf numFmtId="0" fontId="63" fillId="0" borderId="73" xfId="4" applyFont="1" applyBorder="1">
      <alignment vertical="center"/>
    </xf>
    <xf numFmtId="0" fontId="110" fillId="0" borderId="0" xfId="4" applyFont="1">
      <alignment vertical="center"/>
    </xf>
    <xf numFmtId="0" fontId="111" fillId="0" borderId="75" xfId="4" applyFont="1" applyBorder="1">
      <alignment vertical="center"/>
    </xf>
    <xf numFmtId="0" fontId="105" fillId="0" borderId="0" xfId="4" applyFont="1" applyAlignment="1">
      <alignment horizontal="center" vertical="center"/>
    </xf>
    <xf numFmtId="0" fontId="110" fillId="0" borderId="76" xfId="4" applyFont="1" applyBorder="1">
      <alignment vertical="center"/>
    </xf>
    <xf numFmtId="0" fontId="52" fillId="0" borderId="75" xfId="4" applyFont="1" applyBorder="1">
      <alignment vertical="center"/>
    </xf>
    <xf numFmtId="0" fontId="49" fillId="0" borderId="0" xfId="4" applyAlignment="1">
      <alignment vertical="center" shrinkToFit="1"/>
    </xf>
    <xf numFmtId="0" fontId="63" fillId="0" borderId="76" xfId="4" applyFont="1" applyBorder="1">
      <alignment vertical="center"/>
    </xf>
    <xf numFmtId="0" fontId="63" fillId="0" borderId="75" xfId="4" applyFont="1" applyBorder="1">
      <alignment vertical="center"/>
    </xf>
    <xf numFmtId="0" fontId="110" fillId="0" borderId="0" xfId="4" applyFont="1" applyAlignment="1"/>
    <xf numFmtId="0" fontId="110" fillId="0" borderId="0" xfId="4" applyFont="1" applyAlignment="1">
      <alignment shrinkToFit="1"/>
    </xf>
    <xf numFmtId="0" fontId="86" fillId="0" borderId="0" xfId="4" applyFont="1">
      <alignment vertical="center"/>
    </xf>
    <xf numFmtId="0" fontId="111" fillId="0" borderId="0" xfId="4" applyFont="1">
      <alignment vertical="center"/>
    </xf>
    <xf numFmtId="0" fontId="111" fillId="0" borderId="75" xfId="4" applyFont="1" applyBorder="1" applyAlignment="1">
      <alignment vertical="center" wrapText="1"/>
    </xf>
    <xf numFmtId="0" fontId="111" fillId="0" borderId="0" xfId="4" applyFont="1" applyAlignment="1">
      <alignment vertical="center" wrapText="1"/>
    </xf>
    <xf numFmtId="0" fontId="110" fillId="0" borderId="75" xfId="4" applyFont="1" applyBorder="1">
      <alignment vertical="center"/>
    </xf>
    <xf numFmtId="0" fontId="52" fillId="0" borderId="0" xfId="4" applyFont="1">
      <alignment vertical="center"/>
    </xf>
    <xf numFmtId="0" fontId="52" fillId="0" borderId="76" xfId="4" applyFont="1" applyBorder="1">
      <alignment vertical="center"/>
    </xf>
    <xf numFmtId="0" fontId="52" fillId="0" borderId="0" xfId="4" applyFont="1" applyAlignment="1">
      <alignment horizontal="center" vertical="center"/>
    </xf>
    <xf numFmtId="0" fontId="113" fillId="0" borderId="75" xfId="4" applyFont="1" applyBorder="1">
      <alignment vertical="center"/>
    </xf>
    <xf numFmtId="0" fontId="113" fillId="0" borderId="0" xfId="4" applyFont="1">
      <alignment vertical="center"/>
    </xf>
    <xf numFmtId="0" fontId="113" fillId="0" borderId="0" xfId="4" applyFont="1" applyAlignment="1">
      <alignment horizontal="left" vertical="center"/>
    </xf>
    <xf numFmtId="0" fontId="56" fillId="0" borderId="0" xfId="4" applyFont="1" applyAlignment="1">
      <alignment horizontal="left" vertical="center"/>
    </xf>
    <xf numFmtId="0" fontId="56" fillId="0" borderId="76" xfId="4" applyFont="1" applyBorder="1">
      <alignment vertical="center"/>
    </xf>
    <xf numFmtId="0" fontId="52" fillId="0" borderId="0" xfId="4" applyFont="1" applyAlignment="1">
      <alignment horizontal="left" vertical="center"/>
    </xf>
    <xf numFmtId="0" fontId="110" fillId="0" borderId="75" xfId="4" applyFont="1" applyBorder="1" applyAlignment="1">
      <alignment vertical="top"/>
    </xf>
    <xf numFmtId="0" fontId="111" fillId="0" borderId="0" xfId="4" applyFont="1" applyAlignment="1">
      <alignment vertical="center" shrinkToFit="1"/>
    </xf>
    <xf numFmtId="0" fontId="114" fillId="0" borderId="0" xfId="4" applyFont="1">
      <alignment vertical="center"/>
    </xf>
    <xf numFmtId="0" fontId="113" fillId="0" borderId="72" xfId="4" applyFont="1" applyBorder="1">
      <alignment vertical="center"/>
    </xf>
    <xf numFmtId="0" fontId="113" fillId="0" borderId="0" xfId="4" applyFont="1" applyAlignment="1">
      <alignment horizontal="left" vertical="top"/>
    </xf>
    <xf numFmtId="0" fontId="107" fillId="0" borderId="0" xfId="4" applyFont="1" applyAlignment="1">
      <alignment horizontal="center" vertical="center"/>
    </xf>
    <xf numFmtId="0" fontId="63" fillId="0" borderId="0" xfId="4" applyFont="1" applyAlignment="1">
      <alignment horizontal="left" vertical="center"/>
    </xf>
    <xf numFmtId="0" fontId="49" fillId="0" borderId="0" xfId="4" applyAlignment="1">
      <alignment horizontal="left" vertical="center"/>
    </xf>
    <xf numFmtId="0" fontId="107" fillId="0" borderId="77" xfId="4" applyFont="1" applyBorder="1">
      <alignment vertical="center"/>
    </xf>
    <xf numFmtId="0" fontId="52" fillId="0" borderId="0" xfId="4" applyFont="1" applyProtection="1">
      <alignment vertical="center"/>
      <protection locked="0"/>
    </xf>
    <xf numFmtId="0" fontId="111" fillId="0" borderId="76" xfId="4" applyFont="1" applyBorder="1">
      <alignment vertical="center"/>
    </xf>
    <xf numFmtId="0" fontId="115" fillId="0" borderId="0" xfId="4" applyFont="1">
      <alignment vertical="center"/>
    </xf>
    <xf numFmtId="0" fontId="114" fillId="0" borderId="0" xfId="4" applyFont="1" applyAlignment="1">
      <alignment horizontal="left" vertical="center"/>
    </xf>
    <xf numFmtId="0" fontId="111" fillId="0" borderId="0" xfId="4" applyFont="1" applyAlignment="1">
      <alignment horizontal="left" vertical="center" shrinkToFit="1"/>
    </xf>
    <xf numFmtId="0" fontId="110" fillId="0" borderId="0" xfId="4" applyFont="1" applyAlignment="1">
      <alignment vertical="center" shrinkToFit="1"/>
    </xf>
    <xf numFmtId="0" fontId="112" fillId="0" borderId="0" xfId="4" applyFont="1">
      <alignment vertical="center"/>
    </xf>
    <xf numFmtId="0" fontId="107" fillId="0" borderId="0" xfId="4" applyFont="1" applyAlignment="1">
      <alignment horizontal="left" vertical="center"/>
    </xf>
    <xf numFmtId="0" fontId="116" fillId="0" borderId="0" xfId="4" applyFont="1" applyAlignment="1">
      <alignment horizontal="left" vertical="center"/>
    </xf>
    <xf numFmtId="0" fontId="18" fillId="0" borderId="0" xfId="4" applyFont="1" applyAlignment="1">
      <alignment vertical="top" wrapText="1" shrinkToFit="1"/>
    </xf>
    <xf numFmtId="0" fontId="18" fillId="0" borderId="0" xfId="4" applyFont="1" applyAlignment="1">
      <alignment vertical="top" shrinkToFit="1"/>
    </xf>
    <xf numFmtId="0" fontId="52" fillId="0" borderId="75" xfId="4" applyFont="1" applyBorder="1" applyAlignment="1">
      <alignment horizontal="left" vertical="center"/>
    </xf>
    <xf numFmtId="0" fontId="111" fillId="0" borderId="0" xfId="4" applyFont="1" applyAlignment="1">
      <alignment horizontal="right" vertical="center"/>
    </xf>
    <xf numFmtId="0" fontId="111" fillId="0" borderId="0" xfId="4" applyFont="1" applyAlignment="1">
      <alignment horizontal="left" vertical="center"/>
    </xf>
    <xf numFmtId="0" fontId="49" fillId="0" borderId="0" xfId="4" applyAlignment="1">
      <alignment horizontal="center" vertical="center"/>
    </xf>
    <xf numFmtId="184" fontId="49" fillId="0" borderId="0" xfId="4" applyNumberFormat="1" applyAlignment="1" applyProtection="1">
      <alignment horizontal="center" vertical="center"/>
      <protection locked="0"/>
    </xf>
    <xf numFmtId="0" fontId="49" fillId="0" borderId="0" xfId="4" applyAlignment="1" applyProtection="1">
      <alignment horizontal="center" vertical="center"/>
      <protection locked="0"/>
    </xf>
    <xf numFmtId="0" fontId="72" fillId="0" borderId="75" xfId="4" applyFont="1" applyBorder="1">
      <alignment vertical="center"/>
    </xf>
    <xf numFmtId="0" fontId="117" fillId="0" borderId="0" xfId="4" applyFont="1">
      <alignment vertical="center"/>
    </xf>
    <xf numFmtId="0" fontId="118" fillId="0" borderId="0" xfId="4" applyFont="1">
      <alignment vertical="center"/>
    </xf>
    <xf numFmtId="0" fontId="72" fillId="0" borderId="0" xfId="4" applyFont="1">
      <alignment vertical="center"/>
    </xf>
    <xf numFmtId="0" fontId="72" fillId="0" borderId="0" xfId="4" applyFont="1" applyAlignment="1">
      <alignment horizontal="center" vertical="center"/>
    </xf>
    <xf numFmtId="0" fontId="74" fillId="0" borderId="0" xfId="4" applyFont="1">
      <alignment vertical="center"/>
    </xf>
    <xf numFmtId="0" fontId="119" fillId="0" borderId="0" xfId="4" applyFont="1" applyAlignment="1">
      <alignment horizontal="center" vertical="center"/>
    </xf>
    <xf numFmtId="184" fontId="120" fillId="0" borderId="0" xfId="4" applyNumberFormat="1" applyFont="1">
      <alignment vertical="center"/>
    </xf>
    <xf numFmtId="0" fontId="120" fillId="0" borderId="0" xfId="4" applyFont="1">
      <alignment vertical="center"/>
    </xf>
    <xf numFmtId="0" fontId="117" fillId="0" borderId="75" xfId="4" applyFont="1" applyBorder="1">
      <alignment vertical="center"/>
    </xf>
    <xf numFmtId="0" fontId="119" fillId="0" borderId="0" xfId="4" applyFont="1" applyAlignment="1">
      <alignment horizontal="left" vertical="center"/>
    </xf>
    <xf numFmtId="0" fontId="117" fillId="0" borderId="0" xfId="4" applyFont="1" applyAlignment="1">
      <alignment horizontal="left" vertical="center"/>
    </xf>
    <xf numFmtId="0" fontId="118" fillId="0" borderId="0" xfId="4" applyFont="1" applyAlignment="1">
      <alignment vertical="center" shrinkToFit="1"/>
    </xf>
    <xf numFmtId="0" fontId="121" fillId="0" borderId="75" xfId="4" applyFont="1" applyBorder="1">
      <alignment vertical="center"/>
    </xf>
    <xf numFmtId="0" fontId="121" fillId="0" borderId="0" xfId="4" applyFont="1">
      <alignment vertical="center"/>
    </xf>
    <xf numFmtId="0" fontId="122" fillId="0" borderId="0" xfId="4" applyFont="1" applyAlignment="1">
      <alignment horizontal="left" vertical="center"/>
    </xf>
    <xf numFmtId="0" fontId="121" fillId="0" borderId="0" xfId="4" applyFont="1" applyAlignment="1">
      <alignment horizontal="left" vertical="center"/>
    </xf>
    <xf numFmtId="184" fontId="123" fillId="0" borderId="0" xfId="4" applyNumberFormat="1" applyFont="1" applyAlignment="1" applyProtection="1">
      <alignment horizontal="center" vertical="center"/>
      <protection locked="0"/>
    </xf>
    <xf numFmtId="0" fontId="122" fillId="0" borderId="0" xfId="4" applyFont="1">
      <alignment vertical="center"/>
    </xf>
    <xf numFmtId="0" fontId="122" fillId="0" borderId="0" xfId="4" applyFont="1" applyAlignment="1">
      <alignment vertical="center" shrinkToFit="1"/>
    </xf>
    <xf numFmtId="184" fontId="123" fillId="0" borderId="0" xfId="4" applyNumberFormat="1" applyFont="1">
      <alignment vertical="center"/>
    </xf>
    <xf numFmtId="0" fontId="72" fillId="0" borderId="0" xfId="4" applyFont="1" applyAlignment="1">
      <alignment horizontal="left" vertical="center"/>
    </xf>
    <xf numFmtId="0" fontId="72" fillId="0" borderId="0" xfId="4" applyFont="1" applyAlignment="1">
      <alignment vertical="center" shrinkToFit="1"/>
    </xf>
    <xf numFmtId="0" fontId="118" fillId="0" borderId="75" xfId="4" applyFont="1" applyBorder="1">
      <alignment vertical="center"/>
    </xf>
    <xf numFmtId="0" fontId="119" fillId="0" borderId="0" xfId="4" applyFont="1">
      <alignment vertical="center"/>
    </xf>
    <xf numFmtId="0" fontId="118" fillId="0" borderId="75" xfId="4" applyFont="1" applyBorder="1" applyAlignment="1">
      <alignment horizontal="left" vertical="center"/>
    </xf>
    <xf numFmtId="0" fontId="72" fillId="0" borderId="76" xfId="4" applyFont="1" applyBorder="1">
      <alignment vertical="center"/>
    </xf>
    <xf numFmtId="0" fontId="72" fillId="0" borderId="78" xfId="4" applyFont="1" applyBorder="1">
      <alignment vertical="center"/>
    </xf>
    <xf numFmtId="0" fontId="52" fillId="0" borderId="79" xfId="4" applyFont="1" applyBorder="1">
      <alignment vertical="center"/>
    </xf>
    <xf numFmtId="0" fontId="56" fillId="0" borderId="72" xfId="4" applyFont="1" applyBorder="1" applyAlignment="1">
      <alignment horizontal="center" vertical="top"/>
    </xf>
    <xf numFmtId="0" fontId="91" fillId="0" borderId="75" xfId="4" applyFont="1" applyBorder="1" applyAlignment="1">
      <alignment vertical="center" wrapText="1"/>
    </xf>
    <xf numFmtId="0" fontId="91" fillId="0" borderId="0" xfId="4" applyFont="1" applyAlignment="1">
      <alignment vertical="center" wrapText="1"/>
    </xf>
    <xf numFmtId="0" fontId="91" fillId="0" borderId="78" xfId="4" applyFont="1" applyBorder="1" applyAlignment="1">
      <alignment vertical="center" wrapText="1"/>
    </xf>
    <xf numFmtId="0" fontId="91" fillId="0" borderId="77" xfId="4" applyFont="1" applyBorder="1" applyAlignment="1">
      <alignment vertical="center" wrapText="1"/>
    </xf>
    <xf numFmtId="0" fontId="111" fillId="0" borderId="72" xfId="4" applyFont="1" applyBorder="1">
      <alignment vertical="center"/>
    </xf>
    <xf numFmtId="0" fontId="117" fillId="0" borderId="76" xfId="4" applyFont="1" applyBorder="1">
      <alignment vertical="center"/>
    </xf>
    <xf numFmtId="0" fontId="72" fillId="0" borderId="75" xfId="4" applyFont="1" applyBorder="1" applyAlignment="1"/>
    <xf numFmtId="0" fontId="72" fillId="0" borderId="0" xfId="4" applyFont="1" applyAlignment="1">
      <alignment horizontal="left"/>
    </xf>
    <xf numFmtId="0" fontId="72" fillId="0" borderId="0" xfId="4" applyFont="1" applyAlignment="1" applyProtection="1">
      <alignment horizontal="center" vertical="center"/>
      <protection locked="0"/>
    </xf>
    <xf numFmtId="0" fontId="72" fillId="0" borderId="75" xfId="4" applyFont="1" applyBorder="1" applyAlignment="1">
      <alignment horizontal="left" vertical="center"/>
    </xf>
    <xf numFmtId="0" fontId="72" fillId="0" borderId="76" xfId="4" applyFont="1" applyBorder="1" applyAlignment="1">
      <alignment horizontal="left" vertical="center"/>
    </xf>
    <xf numFmtId="0" fontId="124" fillId="0" borderId="76" xfId="4" applyFont="1" applyBorder="1">
      <alignment vertical="center"/>
    </xf>
    <xf numFmtId="0" fontId="125" fillId="0" borderId="77" xfId="4" applyFont="1" applyBorder="1" applyAlignment="1">
      <alignment horizontal="center" vertical="center"/>
    </xf>
    <xf numFmtId="0" fontId="72" fillId="0" borderId="0" xfId="4" applyFont="1" applyAlignment="1"/>
    <xf numFmtId="0" fontId="72" fillId="0" borderId="76" xfId="4" applyFont="1" applyBorder="1" applyAlignment="1"/>
    <xf numFmtId="0" fontId="52" fillId="0" borderId="0" xfId="4" applyFont="1" applyAlignment="1"/>
    <xf numFmtId="0" fontId="124" fillId="0" borderId="0" xfId="4" applyFont="1">
      <alignment vertical="center"/>
    </xf>
    <xf numFmtId="0" fontId="120" fillId="0" borderId="77" xfId="4" applyFont="1" applyBorder="1">
      <alignment vertical="center"/>
    </xf>
    <xf numFmtId="0" fontId="120" fillId="0" borderId="79" xfId="4" applyFont="1" applyBorder="1">
      <alignment vertical="center"/>
    </xf>
    <xf numFmtId="0" fontId="118" fillId="0" borderId="76" xfId="4" applyFont="1" applyBorder="1">
      <alignment vertical="center"/>
    </xf>
    <xf numFmtId="0" fontId="120" fillId="0" borderId="0" xfId="4" applyFont="1" applyAlignment="1">
      <alignment horizontal="left" vertical="center"/>
    </xf>
    <xf numFmtId="0" fontId="120" fillId="0" borderId="0" xfId="4" applyFont="1" applyAlignment="1">
      <alignment horizontal="center" vertical="center"/>
    </xf>
    <xf numFmtId="0" fontId="72" fillId="0" borderId="0" xfId="4" applyFont="1" applyAlignment="1">
      <alignment horizontal="right" vertical="center"/>
    </xf>
    <xf numFmtId="0" fontId="72" fillId="0" borderId="0" xfId="4" applyFont="1" applyAlignment="1">
      <alignment horizontal="distributed" vertical="center"/>
    </xf>
    <xf numFmtId="0" fontId="72" fillId="0" borderId="75" xfId="4" applyFont="1" applyBorder="1" applyAlignment="1">
      <alignment horizontal="center" vertical="center"/>
    </xf>
    <xf numFmtId="0" fontId="72" fillId="0" borderId="77" xfId="4" applyFont="1" applyBorder="1">
      <alignment vertical="center"/>
    </xf>
    <xf numFmtId="0" fontId="72" fillId="0" borderId="77" xfId="4" applyFont="1" applyBorder="1" applyAlignment="1">
      <alignment horizontal="left" vertical="center"/>
    </xf>
    <xf numFmtId="0" fontId="118" fillId="0" borderId="77" xfId="4" applyFont="1" applyBorder="1">
      <alignment vertical="center"/>
    </xf>
    <xf numFmtId="0" fontId="72" fillId="0" borderId="79" xfId="4" applyFont="1" applyBorder="1">
      <alignment vertical="center"/>
    </xf>
    <xf numFmtId="0" fontId="52" fillId="0" borderId="72" xfId="4" applyFont="1" applyBorder="1">
      <alignment vertical="center"/>
    </xf>
    <xf numFmtId="0" fontId="52" fillId="0" borderId="72" xfId="4" applyFont="1" applyBorder="1" applyAlignment="1">
      <alignment horizontal="left" vertical="center"/>
    </xf>
    <xf numFmtId="0" fontId="52" fillId="0" borderId="71" xfId="4" applyFont="1" applyBorder="1">
      <alignment vertical="center"/>
    </xf>
    <xf numFmtId="0" fontId="52" fillId="0" borderId="73" xfId="4" applyFont="1" applyBorder="1">
      <alignment vertical="center"/>
    </xf>
    <xf numFmtId="0" fontId="127" fillId="0" borderId="0" xfId="4" applyFont="1">
      <alignment vertical="center"/>
    </xf>
    <xf numFmtId="0" fontId="86" fillId="0" borderId="76" xfId="4" applyFont="1" applyBorder="1">
      <alignment vertical="center"/>
    </xf>
    <xf numFmtId="0" fontId="119" fillId="0" borderId="0" xfId="4" applyFont="1" applyAlignment="1">
      <alignment vertical="top"/>
    </xf>
    <xf numFmtId="0" fontId="124" fillId="0" borderId="75" xfId="4" applyFont="1" applyBorder="1">
      <alignment vertical="center"/>
    </xf>
    <xf numFmtId="0" fontId="119" fillId="0" borderId="0" xfId="4" applyFont="1" applyAlignment="1"/>
    <xf numFmtId="0" fontId="128" fillId="0" borderId="0" xfId="4" applyFont="1">
      <alignment vertical="center"/>
    </xf>
    <xf numFmtId="0" fontId="118" fillId="0" borderId="92" xfId="4" applyFont="1" applyBorder="1">
      <alignment vertical="center"/>
    </xf>
    <xf numFmtId="0" fontId="119" fillId="0" borderId="92" xfId="4" applyFont="1" applyBorder="1" applyAlignment="1">
      <alignment horizontal="center" vertical="center"/>
    </xf>
    <xf numFmtId="0" fontId="129" fillId="0" borderId="75" xfId="4" applyFont="1" applyBorder="1" applyAlignment="1">
      <alignment horizontal="distributed" vertical="center"/>
    </xf>
    <xf numFmtId="0" fontId="129" fillId="0" borderId="0" xfId="4" applyFont="1" applyAlignment="1">
      <alignment horizontal="distributed" vertical="center"/>
    </xf>
    <xf numFmtId="0" fontId="130" fillId="0" borderId="0" xfId="4" applyFont="1">
      <alignment vertical="center"/>
    </xf>
    <xf numFmtId="0" fontId="129" fillId="0" borderId="0" xfId="4" applyFont="1" applyAlignment="1">
      <alignment vertical="center" shrinkToFit="1"/>
    </xf>
    <xf numFmtId="0" fontId="120" fillId="0" borderId="0" xfId="4" applyFont="1" applyAlignment="1">
      <alignment vertical="center" shrinkToFit="1"/>
    </xf>
    <xf numFmtId="0" fontId="120" fillId="0" borderId="75" xfId="4" applyFont="1" applyBorder="1" applyAlignment="1">
      <alignment horizontal="center" vertical="center"/>
    </xf>
    <xf numFmtId="0" fontId="118" fillId="0" borderId="0" xfId="4" applyFont="1" applyAlignment="1">
      <alignment vertical="center" wrapText="1"/>
    </xf>
    <xf numFmtId="0" fontId="49" fillId="0" borderId="93" xfId="4" applyBorder="1" applyAlignment="1">
      <alignment horizontal="center" vertical="center"/>
    </xf>
    <xf numFmtId="0" fontId="49" fillId="0" borderId="94" xfId="4" applyBorder="1" applyAlignment="1">
      <alignment horizontal="center" vertical="center"/>
    </xf>
    <xf numFmtId="0" fontId="119" fillId="0" borderId="94" xfId="4" applyFont="1" applyBorder="1">
      <alignment vertical="center"/>
    </xf>
    <xf numFmtId="0" fontId="111" fillId="0" borderId="94" xfId="4" applyFont="1" applyBorder="1" applyAlignment="1">
      <alignment vertical="center" wrapText="1"/>
    </xf>
    <xf numFmtId="0" fontId="104" fillId="0" borderId="94" xfId="4" applyFont="1" applyBorder="1" applyAlignment="1">
      <alignment horizontal="center" vertical="center" shrinkToFit="1"/>
    </xf>
    <xf numFmtId="0" fontId="86" fillId="0" borderId="79" xfId="4" applyFont="1" applyBorder="1">
      <alignment vertical="center"/>
    </xf>
    <xf numFmtId="0" fontId="52" fillId="0" borderId="78" xfId="4" applyFont="1" applyBorder="1">
      <alignment vertical="center"/>
    </xf>
    <xf numFmtId="0" fontId="52" fillId="0" borderId="77" xfId="4" applyFont="1" applyBorder="1">
      <alignment vertical="center"/>
    </xf>
    <xf numFmtId="0" fontId="131" fillId="0" borderId="0" xfId="4" applyFont="1" applyAlignment="1">
      <alignment vertical="center" shrinkToFit="1"/>
    </xf>
    <xf numFmtId="0" fontId="117" fillId="0" borderId="71" xfId="4" applyFont="1" applyBorder="1">
      <alignment vertical="center"/>
    </xf>
    <xf numFmtId="0" fontId="117" fillId="0" borderId="72" xfId="4" applyFont="1" applyBorder="1">
      <alignment vertical="center"/>
    </xf>
    <xf numFmtId="0" fontId="117" fillId="0" borderId="73" xfId="4" applyFont="1" applyBorder="1">
      <alignment vertical="center"/>
    </xf>
    <xf numFmtId="0" fontId="120" fillId="0" borderId="0" xfId="4" applyFont="1" applyAlignment="1"/>
    <xf numFmtId="0" fontId="86" fillId="0" borderId="75" xfId="4" applyFont="1" applyBorder="1">
      <alignment vertical="center"/>
    </xf>
    <xf numFmtId="0" fontId="52" fillId="0" borderId="0" xfId="4" applyFont="1" applyAlignment="1" applyProtection="1">
      <alignment horizontal="center" vertical="center"/>
      <protection locked="0"/>
    </xf>
    <xf numFmtId="0" fontId="110" fillId="0" borderId="0" xfId="4" applyFont="1" applyAlignment="1">
      <alignment horizontal="center" vertical="center"/>
    </xf>
    <xf numFmtId="0" fontId="52" fillId="0" borderId="0" xfId="4" applyFont="1" applyAlignment="1">
      <alignment vertical="center" shrinkToFit="1"/>
    </xf>
    <xf numFmtId="0" fontId="113" fillId="0" borderId="0" xfId="4" applyFont="1" applyAlignment="1">
      <alignment vertical="center" shrinkToFit="1"/>
    </xf>
    <xf numFmtId="0" fontId="127" fillId="0" borderId="76" xfId="4" applyFont="1" applyBorder="1">
      <alignment vertical="center"/>
    </xf>
    <xf numFmtId="0" fontId="56" fillId="0" borderId="75" xfId="4" applyFont="1" applyBorder="1">
      <alignment vertical="center"/>
    </xf>
    <xf numFmtId="0" fontId="133" fillId="0" borderId="0" xfId="4" applyFont="1">
      <alignment vertical="center"/>
    </xf>
    <xf numFmtId="0" fontId="133" fillId="0" borderId="76" xfId="4" applyFont="1" applyBorder="1">
      <alignment vertical="center"/>
    </xf>
    <xf numFmtId="0" fontId="86" fillId="0" borderId="0" xfId="4" applyFont="1" applyAlignment="1">
      <alignment horizontal="center" vertical="center"/>
    </xf>
    <xf numFmtId="0" fontId="134" fillId="0" borderId="0" xfId="4" applyFont="1" applyAlignment="1">
      <alignment horizontal="left" vertical="center"/>
    </xf>
    <xf numFmtId="0" fontId="113" fillId="0" borderId="0" xfId="4" applyFont="1" applyAlignment="1">
      <alignment horizontal="left" vertical="center" wrapText="1"/>
    </xf>
    <xf numFmtId="0" fontId="120" fillId="0" borderId="0" xfId="4" applyFont="1" applyAlignment="1" applyProtection="1">
      <alignment horizontal="center" vertical="center"/>
      <protection locked="0"/>
    </xf>
    <xf numFmtId="0" fontId="135" fillId="0" borderId="0" xfId="4" applyFont="1">
      <alignment vertical="center"/>
    </xf>
    <xf numFmtId="0" fontId="133" fillId="0" borderId="0" xfId="4" applyFont="1" applyAlignment="1">
      <alignment horizontal="left" vertical="center"/>
    </xf>
    <xf numFmtId="0" fontId="127" fillId="0" borderId="0" xfId="4" applyFont="1" applyAlignment="1">
      <alignment horizontal="left" vertical="center" wrapText="1"/>
    </xf>
    <xf numFmtId="0" fontId="113" fillId="0" borderId="77" xfId="4" applyFont="1" applyBorder="1">
      <alignment vertical="center"/>
    </xf>
    <xf numFmtId="0" fontId="52" fillId="0" borderId="77" xfId="4" applyFont="1" applyBorder="1" applyAlignment="1">
      <alignment horizontal="left" vertical="center"/>
    </xf>
    <xf numFmtId="0" fontId="49" fillId="0" borderId="77" xfId="4" applyBorder="1">
      <alignment vertical="center"/>
    </xf>
    <xf numFmtId="0" fontId="134" fillId="0" borderId="77" xfId="4" applyFont="1" applyBorder="1" applyAlignment="1">
      <alignment horizontal="left" vertical="center"/>
    </xf>
    <xf numFmtId="0" fontId="117" fillId="0" borderId="77" xfId="4" applyFont="1" applyBorder="1">
      <alignment vertical="center"/>
    </xf>
    <xf numFmtId="0" fontId="117" fillId="0" borderId="79" xfId="4" applyFont="1" applyBorder="1">
      <alignment vertical="center"/>
    </xf>
    <xf numFmtId="0" fontId="72" fillId="0" borderId="72" xfId="4" applyFont="1" applyBorder="1">
      <alignment vertical="center"/>
    </xf>
    <xf numFmtId="0" fontId="124" fillId="0" borderId="77" xfId="4" applyFont="1" applyBorder="1">
      <alignment vertical="center"/>
    </xf>
    <xf numFmtId="0" fontId="124" fillId="0" borderId="71" xfId="4" applyFont="1" applyBorder="1">
      <alignment vertical="center"/>
    </xf>
    <xf numFmtId="0" fontId="124" fillId="0" borderId="72" xfId="4" applyFont="1" applyBorder="1">
      <alignment vertical="center"/>
    </xf>
    <xf numFmtId="0" fontId="124" fillId="0" borderId="73" xfId="4" applyFont="1" applyBorder="1">
      <alignment vertical="center"/>
    </xf>
    <xf numFmtId="0" fontId="127" fillId="0" borderId="75" xfId="4" applyFont="1" applyBorder="1" applyAlignment="1">
      <alignment horizontal="center" vertical="center" shrinkToFit="1"/>
    </xf>
    <xf numFmtId="0" fontId="111" fillId="0" borderId="0" xfId="4" applyFont="1" applyAlignment="1">
      <alignment horizontal="center" vertical="center" shrinkToFit="1"/>
    </xf>
    <xf numFmtId="0" fontId="86" fillId="0" borderId="0" xfId="4" applyFont="1" applyAlignment="1">
      <alignment horizontal="right" vertical="center"/>
    </xf>
    <xf numFmtId="0" fontId="113" fillId="0" borderId="75" xfId="4" applyFont="1" applyBorder="1" applyAlignment="1">
      <alignment horizontal="center" vertical="center" shrinkToFit="1"/>
    </xf>
    <xf numFmtId="0" fontId="123" fillId="0" borderId="0" xfId="4" applyFont="1" applyAlignment="1">
      <alignment horizontal="center" vertical="center"/>
    </xf>
    <xf numFmtId="0" fontId="122" fillId="0" borderId="0" xfId="4" applyFont="1" applyAlignment="1">
      <alignment vertical="center" wrapText="1"/>
    </xf>
    <xf numFmtId="0" fontId="118" fillId="0" borderId="0" xfId="4" applyFont="1" applyAlignment="1">
      <alignment horizontal="center" vertical="center" shrinkToFit="1"/>
    </xf>
    <xf numFmtId="0" fontId="120" fillId="0" borderId="92" xfId="4" applyFont="1" applyBorder="1">
      <alignment vertical="center"/>
    </xf>
    <xf numFmtId="0" fontId="117" fillId="0" borderId="92" xfId="4" applyFont="1" applyBorder="1">
      <alignment vertical="center"/>
    </xf>
    <xf numFmtId="0" fontId="129" fillId="0" borderId="0" xfId="4" applyFont="1">
      <alignment vertical="center"/>
    </xf>
    <xf numFmtId="0" fontId="126" fillId="0" borderId="0" xfId="4" applyFont="1">
      <alignment vertical="center"/>
    </xf>
    <xf numFmtId="0" fontId="126" fillId="0" borderId="0" xfId="4" applyFont="1" applyAlignment="1">
      <alignment horizontal="center" vertical="center"/>
    </xf>
    <xf numFmtId="0" fontId="118" fillId="0" borderId="0" xfId="4" applyFont="1" applyAlignment="1">
      <alignment horizontal="right" vertical="center"/>
    </xf>
    <xf numFmtId="0" fontId="129" fillId="0" borderId="0" xfId="4" applyFont="1" applyAlignment="1">
      <alignment vertical="center" wrapText="1"/>
    </xf>
    <xf numFmtId="0" fontId="117" fillId="0" borderId="78" xfId="4" applyFont="1" applyBorder="1">
      <alignment vertical="center"/>
    </xf>
    <xf numFmtId="0" fontId="10" fillId="0" borderId="0" xfId="1" applyFont="1" applyAlignment="1">
      <alignment vertical="top"/>
    </xf>
    <xf numFmtId="14" fontId="3" fillId="0" borderId="0" xfId="1" applyNumberFormat="1" applyFont="1">
      <alignment vertical="center"/>
    </xf>
    <xf numFmtId="0" fontId="16" fillId="0" borderId="7" xfId="1" applyFont="1" applyBorder="1" applyAlignment="1" applyProtection="1">
      <alignment horizontal="right" vertical="center"/>
      <protection locked="0"/>
    </xf>
    <xf numFmtId="0" fontId="48" fillId="0" borderId="35" xfId="1" applyFont="1" applyBorder="1">
      <alignment vertical="center"/>
    </xf>
    <xf numFmtId="0" fontId="48" fillId="0" borderId="39" xfId="1" applyFont="1" applyBorder="1">
      <alignment vertical="center"/>
    </xf>
    <xf numFmtId="0" fontId="48" fillId="0" borderId="9" xfId="1" applyFont="1" applyBorder="1">
      <alignment vertical="center"/>
    </xf>
    <xf numFmtId="0" fontId="48" fillId="0" borderId="13" xfId="1" applyFont="1" applyBorder="1">
      <alignment vertical="center"/>
    </xf>
    <xf numFmtId="49" fontId="63" fillId="0" borderId="0" xfId="1" applyNumberFormat="1" applyFont="1" applyAlignment="1">
      <alignment wrapText="1"/>
    </xf>
    <xf numFmtId="0" fontId="57" fillId="0" borderId="0" xfId="1" applyFont="1" applyAlignment="1">
      <alignment vertical="center" wrapText="1"/>
    </xf>
    <xf numFmtId="49" fontId="47" fillId="0" borderId="0" xfId="1" applyNumberFormat="1" applyFont="1">
      <alignment vertical="center"/>
    </xf>
    <xf numFmtId="49" fontId="63" fillId="0" borderId="0" xfId="1" applyNumberFormat="1" applyFont="1">
      <alignment vertical="center"/>
    </xf>
    <xf numFmtId="49" fontId="83" fillId="0" borderId="0" xfId="1" applyNumberFormat="1" applyFont="1">
      <alignment vertical="center"/>
    </xf>
    <xf numFmtId="0" fontId="3" fillId="0" borderId="7" xfId="1" applyFont="1" applyBorder="1" applyAlignment="1" applyProtection="1">
      <alignment horizontal="center" vertical="center"/>
      <protection locked="0"/>
    </xf>
    <xf numFmtId="0" fontId="2" fillId="0" borderId="19" xfId="1" applyBorder="1" applyAlignment="1">
      <alignment vertical="center" shrinkToFit="1"/>
    </xf>
    <xf numFmtId="0" fontId="3" fillId="0" borderId="0" xfId="1" applyFont="1" applyAlignment="1" applyProtection="1">
      <alignment horizontal="right" vertical="center"/>
      <protection locked="0"/>
    </xf>
    <xf numFmtId="0" fontId="14" fillId="0" borderId="0" xfId="1" applyFont="1" applyAlignment="1" applyProtection="1">
      <alignment horizontal="right" vertical="center"/>
      <protection locked="0"/>
    </xf>
    <xf numFmtId="0" fontId="11" fillId="0" borderId="0" xfId="1" applyFont="1" applyAlignment="1" applyProtection="1">
      <alignment horizontal="right" vertical="center"/>
      <protection locked="0"/>
    </xf>
    <xf numFmtId="0" fontId="30" fillId="0" borderId="0" xfId="1" applyFont="1" applyAlignment="1" applyProtection="1">
      <alignment horizontal="right" vertical="center" wrapText="1"/>
      <protection locked="0"/>
    </xf>
    <xf numFmtId="0" fontId="0" fillId="0" borderId="0" xfId="0" applyAlignment="1">
      <alignment vertical="center" shrinkToFit="1"/>
    </xf>
    <xf numFmtId="0" fontId="8" fillId="0" borderId="19" xfId="1" applyFont="1" applyBorder="1" applyAlignment="1">
      <alignment vertical="center" shrinkToFit="1"/>
    </xf>
    <xf numFmtId="0" fontId="3" fillId="0" borderId="19" xfId="1" applyFont="1" applyBorder="1" applyAlignment="1">
      <alignment vertical="center" shrinkToFit="1"/>
    </xf>
    <xf numFmtId="0" fontId="0" fillId="4" borderId="19" xfId="0" applyFill="1" applyBorder="1" applyAlignment="1">
      <alignment horizontal="center" vertical="center" shrinkToFit="1"/>
    </xf>
    <xf numFmtId="0" fontId="3" fillId="4" borderId="19" xfId="1" applyFont="1" applyFill="1" applyBorder="1" applyAlignment="1">
      <alignment horizontal="center" vertical="center" shrinkToFit="1"/>
    </xf>
    <xf numFmtId="49" fontId="3" fillId="0" borderId="19" xfId="1" applyNumberFormat="1" applyFont="1" applyBorder="1" applyAlignment="1" applyProtection="1">
      <alignment horizontal="center" vertical="center"/>
      <protection locked="0"/>
    </xf>
    <xf numFmtId="0" fontId="48" fillId="0" borderId="36" xfId="1" applyFont="1" applyBorder="1">
      <alignment vertical="center"/>
    </xf>
    <xf numFmtId="0" fontId="48" fillId="0" borderId="40" xfId="1" applyFont="1" applyBorder="1">
      <alignment vertical="center"/>
    </xf>
    <xf numFmtId="0" fontId="32" fillId="0" borderId="0" xfId="1" applyFont="1" applyAlignment="1">
      <alignment horizontal="center"/>
    </xf>
    <xf numFmtId="0" fontId="70" fillId="0" borderId="0" xfId="1" applyFont="1">
      <alignment vertical="center"/>
    </xf>
    <xf numFmtId="0" fontId="71" fillId="0" borderId="0" xfId="1" applyFont="1" applyAlignment="1">
      <alignment horizontal="center" vertical="center"/>
    </xf>
    <xf numFmtId="0" fontId="34" fillId="0" borderId="0" xfId="1" applyFont="1" applyAlignment="1">
      <alignment horizontal="center" vertical="center"/>
    </xf>
    <xf numFmtId="0" fontId="33" fillId="0" borderId="0" xfId="1" applyFont="1" applyAlignment="1">
      <alignment horizontal="left" vertical="center"/>
    </xf>
    <xf numFmtId="0" fontId="73" fillId="0" borderId="0" xfId="1" applyFont="1">
      <alignment vertical="center"/>
    </xf>
    <xf numFmtId="0" fontId="32" fillId="0" borderId="0" xfId="1" applyFont="1" applyAlignment="1">
      <alignment horizontal="center" vertical="center"/>
    </xf>
    <xf numFmtId="0" fontId="32" fillId="0" borderId="0" xfId="1" applyFont="1" applyAlignment="1">
      <alignment horizontal="left" vertical="center"/>
    </xf>
    <xf numFmtId="0" fontId="34" fillId="0" borderId="0" xfId="1" applyFont="1" applyAlignment="1">
      <alignment horizontal="center" vertical="center" shrinkToFit="1"/>
    </xf>
    <xf numFmtId="0" fontId="33" fillId="0" borderId="0" xfId="1" applyFont="1" applyAlignment="1">
      <alignment horizontal="center" vertical="center"/>
    </xf>
    <xf numFmtId="0" fontId="33" fillId="0" borderId="0" xfId="1" applyFont="1" applyAlignment="1">
      <alignment horizontal="right" vertical="center"/>
    </xf>
    <xf numFmtId="176" fontId="34" fillId="0" borderId="0" xfId="1" applyNumberFormat="1" applyFont="1" applyAlignment="1">
      <alignment horizontal="center" vertical="center"/>
    </xf>
    <xf numFmtId="0" fontId="34" fillId="0" borderId="0" xfId="1" applyFont="1" applyAlignment="1">
      <alignment horizontal="center" vertical="center" wrapText="1"/>
    </xf>
    <xf numFmtId="0" fontId="54" fillId="0" borderId="0" xfId="1" applyFont="1" applyAlignment="1">
      <alignment horizontal="center" vertical="center"/>
    </xf>
    <xf numFmtId="0" fontId="64" fillId="0" borderId="0" xfId="1" applyFont="1" applyAlignment="1">
      <alignment vertical="center" wrapText="1"/>
    </xf>
    <xf numFmtId="0" fontId="34" fillId="0" borderId="0" xfId="1" applyFont="1" applyAlignment="1">
      <alignment vertical="center" wrapText="1"/>
    </xf>
    <xf numFmtId="0" fontId="33" fillId="0" borderId="0" xfId="1" applyFont="1" applyAlignment="1">
      <alignment horizontal="center" vertical="center" wrapText="1"/>
    </xf>
    <xf numFmtId="0" fontId="64" fillId="0" borderId="57" xfId="1" applyFont="1" applyBorder="1" applyAlignment="1">
      <alignment horizontal="center" vertical="center"/>
    </xf>
    <xf numFmtId="0" fontId="64" fillId="0" borderId="64" xfId="1" applyFont="1" applyBorder="1" applyAlignment="1">
      <alignment horizontal="center" vertical="center"/>
    </xf>
    <xf numFmtId="0" fontId="64" fillId="0" borderId="61" xfId="1" applyFont="1" applyBorder="1" applyAlignment="1">
      <alignment horizontal="center" vertical="center"/>
    </xf>
    <xf numFmtId="0" fontId="34" fillId="0" borderId="61" xfId="1" applyFont="1" applyBorder="1" applyAlignment="1">
      <alignment horizontal="center" vertical="center" wrapText="1"/>
    </xf>
    <xf numFmtId="0" fontId="33" fillId="0" borderId="61" xfId="1" applyFont="1" applyBorder="1" applyAlignment="1">
      <alignment horizontal="center" vertical="center" wrapText="1"/>
    </xf>
    <xf numFmtId="0" fontId="54" fillId="0" borderId="61" xfId="1" applyFont="1" applyBorder="1" applyAlignment="1">
      <alignment horizontal="center" vertical="center"/>
    </xf>
    <xf numFmtId="0" fontId="54" fillId="0" borderId="61" xfId="1" applyFont="1" applyBorder="1" applyAlignment="1">
      <alignment horizontal="center" vertical="center" shrinkToFit="1"/>
    </xf>
    <xf numFmtId="0" fontId="64" fillId="0" borderId="0" xfId="1" applyFont="1" applyAlignment="1">
      <alignment horizontal="center" vertical="center"/>
    </xf>
    <xf numFmtId="0" fontId="54" fillId="0" borderId="0" xfId="1" applyFont="1" applyAlignment="1">
      <alignment horizontal="center" vertical="center" shrinkToFit="1"/>
    </xf>
    <xf numFmtId="0" fontId="71" fillId="0" borderId="0" xfId="1" applyFont="1" applyAlignment="1">
      <alignment horizontal="center"/>
    </xf>
    <xf numFmtId="0" fontId="54" fillId="0" borderId="0" xfId="1" applyFont="1" applyAlignment="1"/>
    <xf numFmtId="0" fontId="66" fillId="0" borderId="0" xfId="1" applyFont="1" applyAlignment="1"/>
    <xf numFmtId="0" fontId="78" fillId="0" borderId="0" xfId="1" applyFont="1" applyAlignment="1"/>
    <xf numFmtId="0" fontId="64" fillId="0" borderId="0" xfId="1" applyFont="1" applyAlignment="1">
      <alignment horizontal="center"/>
    </xf>
    <xf numFmtId="176" fontId="64" fillId="0" borderId="0" xfId="1" applyNumberFormat="1" applyFont="1" applyAlignment="1">
      <alignment horizontal="center"/>
    </xf>
    <xf numFmtId="0" fontId="64" fillId="0" borderId="0" xfId="1" applyFont="1" applyAlignment="1">
      <alignment horizontal="left"/>
    </xf>
    <xf numFmtId="0" fontId="54" fillId="0" borderId="0" xfId="1" applyFont="1" applyAlignment="1">
      <alignment horizontal="left"/>
    </xf>
    <xf numFmtId="0" fontId="64" fillId="0" borderId="0" xfId="1" applyFont="1">
      <alignment vertical="center"/>
    </xf>
    <xf numFmtId="0" fontId="52" fillId="0" borderId="63" xfId="1" applyFont="1" applyBorder="1">
      <alignment vertical="center"/>
    </xf>
    <xf numFmtId="0" fontId="63" fillId="0" borderId="61" xfId="1" applyFont="1" applyBorder="1" applyAlignment="1">
      <alignment vertical="center" wrapText="1"/>
    </xf>
    <xf numFmtId="0" fontId="52" fillId="0" borderId="61" xfId="1" applyFont="1" applyBorder="1" applyAlignment="1">
      <alignment vertical="center" wrapText="1"/>
    </xf>
    <xf numFmtId="0" fontId="52" fillId="0" borderId="61" xfId="1" applyFont="1" applyBorder="1">
      <alignment vertical="center"/>
    </xf>
    <xf numFmtId="0" fontId="52" fillId="0" borderId="61" xfId="1" applyFont="1" applyBorder="1" applyAlignment="1">
      <alignment horizontal="center" vertical="center"/>
    </xf>
    <xf numFmtId="176" fontId="52" fillId="0" borderId="61" xfId="1" applyNumberFormat="1" applyFont="1" applyBorder="1" applyAlignment="1">
      <alignment horizontal="center" vertical="center"/>
    </xf>
    <xf numFmtId="0" fontId="64" fillId="0" borderId="61" xfId="1" applyFont="1" applyBorder="1" applyAlignment="1">
      <alignment horizontal="right" vertical="center"/>
    </xf>
    <xf numFmtId="0" fontId="52" fillId="0" borderId="62" xfId="1" applyFont="1" applyBorder="1">
      <alignment vertical="center"/>
    </xf>
    <xf numFmtId="0" fontId="52" fillId="0" borderId="65" xfId="1" applyFont="1" applyBorder="1" applyAlignment="1">
      <alignment vertical="center" wrapText="1"/>
    </xf>
    <xf numFmtId="0" fontId="52" fillId="0" borderId="33" xfId="1" applyFont="1" applyBorder="1" applyAlignment="1">
      <alignment vertical="center" wrapText="1"/>
    </xf>
    <xf numFmtId="0" fontId="52" fillId="0" borderId="33" xfId="1" applyFont="1" applyBorder="1">
      <alignment vertical="center"/>
    </xf>
    <xf numFmtId="0" fontId="52" fillId="0" borderId="66" xfId="1" applyFont="1" applyBorder="1">
      <alignment vertical="center"/>
    </xf>
    <xf numFmtId="0" fontId="71" fillId="0" borderId="0" xfId="1" applyFont="1" applyAlignment="1">
      <alignment horizontal="center" vertical="center" shrinkToFit="1"/>
    </xf>
    <xf numFmtId="0" fontId="33" fillId="0" borderId="0" xfId="1" applyFont="1" applyAlignment="1">
      <alignment vertical="center" wrapText="1"/>
    </xf>
    <xf numFmtId="0" fontId="32" fillId="0" borderId="63" xfId="1" applyFont="1" applyBorder="1">
      <alignment vertical="center"/>
    </xf>
    <xf numFmtId="0" fontId="32" fillId="0" borderId="61" xfId="1" applyFont="1" applyBorder="1">
      <alignment vertical="center"/>
    </xf>
    <xf numFmtId="0" fontId="33" fillId="0" borderId="61" xfId="1" applyFont="1" applyBorder="1">
      <alignment vertical="center"/>
    </xf>
    <xf numFmtId="0" fontId="34" fillId="0" borderId="61" xfId="1" applyFont="1" applyBorder="1">
      <alignment vertical="center"/>
    </xf>
    <xf numFmtId="0" fontId="34" fillId="0" borderId="62" xfId="1" applyFont="1" applyBorder="1">
      <alignment vertical="center"/>
    </xf>
    <xf numFmtId="0" fontId="32" fillId="0" borderId="54" xfId="1" applyFont="1" applyBorder="1">
      <alignment vertical="center"/>
    </xf>
    <xf numFmtId="0" fontId="34" fillId="0" borderId="53" xfId="1" applyFont="1" applyBorder="1">
      <alignment vertical="center"/>
    </xf>
    <xf numFmtId="0" fontId="33" fillId="0" borderId="54" xfId="1" applyFont="1" applyBorder="1">
      <alignment vertical="center"/>
    </xf>
    <xf numFmtId="0" fontId="33" fillId="0" borderId="53" xfId="1" applyFont="1" applyBorder="1">
      <alignment vertical="center"/>
    </xf>
    <xf numFmtId="0" fontId="34" fillId="0" borderId="53" xfId="1" applyFont="1" applyBorder="1" applyAlignment="1">
      <alignment vertical="center" wrapText="1"/>
    </xf>
    <xf numFmtId="0" fontId="32" fillId="0" borderId="65" xfId="1" applyFont="1" applyBorder="1">
      <alignment vertical="center"/>
    </xf>
    <xf numFmtId="0" fontId="32" fillId="0" borderId="33" xfId="1" applyFont="1" applyBorder="1">
      <alignment vertical="center"/>
    </xf>
    <xf numFmtId="0" fontId="33" fillId="0" borderId="33" xfId="1" applyFont="1" applyBorder="1">
      <alignment vertical="center"/>
    </xf>
    <xf numFmtId="0" fontId="34" fillId="0" borderId="33" xfId="1" applyFont="1" applyBorder="1" applyAlignment="1">
      <alignment vertical="center" wrapText="1"/>
    </xf>
    <xf numFmtId="0" fontId="33" fillId="0" borderId="33" xfId="1" applyFont="1" applyBorder="1" applyAlignment="1">
      <alignment vertical="center" wrapText="1"/>
    </xf>
    <xf numFmtId="0" fontId="34" fillId="0" borderId="66" xfId="1" applyFont="1" applyBorder="1" applyAlignment="1">
      <alignment vertical="center" wrapText="1"/>
    </xf>
    <xf numFmtId="0" fontId="142" fillId="0" borderId="0" xfId="1" applyFont="1" applyAlignment="1"/>
    <xf numFmtId="0" fontId="30" fillId="0" borderId="98" xfId="1" applyFont="1" applyBorder="1">
      <alignment vertical="center"/>
    </xf>
    <xf numFmtId="0" fontId="138" fillId="2" borderId="0" xfId="1" applyFont="1" applyFill="1">
      <alignment vertical="center"/>
    </xf>
    <xf numFmtId="0" fontId="3" fillId="2" borderId="0" xfId="1" applyFont="1" applyFill="1">
      <alignment vertical="center"/>
    </xf>
    <xf numFmtId="0" fontId="7" fillId="2" borderId="0" xfId="1" applyFont="1" applyFill="1">
      <alignment vertical="center"/>
    </xf>
    <xf numFmtId="0" fontId="2" fillId="2" borderId="0" xfId="1" applyFill="1" applyAlignment="1">
      <alignment vertical="center" shrinkToFit="1"/>
    </xf>
    <xf numFmtId="0" fontId="2" fillId="0" borderId="0" xfId="1" applyAlignment="1">
      <alignment vertical="center" shrinkToFit="1"/>
    </xf>
    <xf numFmtId="0" fontId="1" fillId="0" borderId="0" xfId="1" applyFont="1" applyAlignment="1">
      <alignment vertical="center" shrinkToFit="1"/>
    </xf>
    <xf numFmtId="0" fontId="3" fillId="2" borderId="32" xfId="1" applyFont="1" applyFill="1" applyBorder="1">
      <alignment vertical="center"/>
    </xf>
    <xf numFmtId="0" fontId="7" fillId="2" borderId="15" xfId="1" applyFont="1" applyFill="1" applyBorder="1" applyAlignment="1">
      <alignment vertical="center" shrinkToFit="1"/>
    </xf>
    <xf numFmtId="0" fontId="7" fillId="2" borderId="15" xfId="1" applyFont="1" applyFill="1" applyBorder="1">
      <alignment vertical="center"/>
    </xf>
    <xf numFmtId="0" fontId="107" fillId="0" borderId="0" xfId="4" applyFont="1" applyAlignment="1"/>
    <xf numFmtId="0" fontId="124" fillId="0" borderId="92" xfId="4" applyFont="1" applyBorder="1">
      <alignment vertical="center"/>
    </xf>
    <xf numFmtId="0" fontId="3" fillId="2" borderId="0" xfId="1" applyFont="1" applyFill="1" applyProtection="1">
      <alignment vertical="center"/>
      <protection hidden="1"/>
    </xf>
    <xf numFmtId="0" fontId="95" fillId="2" borderId="0" xfId="1" applyFont="1" applyFill="1" applyProtection="1">
      <alignment vertical="center"/>
      <protection hidden="1"/>
    </xf>
    <xf numFmtId="0" fontId="94" fillId="2" borderId="0" xfId="1" applyFont="1" applyFill="1" applyProtection="1">
      <alignment vertical="center"/>
      <protection hidden="1"/>
    </xf>
    <xf numFmtId="0" fontId="136" fillId="2" borderId="0" xfId="1" applyFont="1" applyFill="1" applyProtection="1">
      <alignment vertical="center"/>
      <protection hidden="1"/>
    </xf>
    <xf numFmtId="0" fontId="3" fillId="2" borderId="0" xfId="1" applyFont="1" applyFill="1" applyAlignment="1" applyProtection="1">
      <alignment horizontal="center" vertical="center"/>
      <protection locked="0"/>
    </xf>
    <xf numFmtId="177" fontId="120" fillId="0" borderId="77" xfId="4" applyNumberFormat="1" applyFont="1" applyBorder="1" applyAlignment="1">
      <alignment horizontal="center" vertical="center"/>
    </xf>
    <xf numFmtId="0" fontId="143" fillId="0" borderId="0" xfId="1" applyFont="1">
      <alignment vertical="center"/>
    </xf>
    <xf numFmtId="0" fontId="42" fillId="0" borderId="0" xfId="4" applyFont="1" applyAlignment="1">
      <alignment horizontal="left" vertical="center" shrinkToFit="1"/>
    </xf>
    <xf numFmtId="14" fontId="106" fillId="0" borderId="0" xfId="4" applyNumberFormat="1" applyFont="1" applyAlignment="1">
      <alignment vertical="center" shrinkToFit="1"/>
    </xf>
    <xf numFmtId="0" fontId="108" fillId="0" borderId="74" xfId="4" applyFont="1" applyBorder="1" applyAlignment="1">
      <alignment horizontal="center" vertical="center" shrinkToFit="1"/>
    </xf>
    <xf numFmtId="0" fontId="109" fillId="0" borderId="74" xfId="4" applyFont="1" applyBorder="1" applyAlignment="1">
      <alignment horizontal="center" vertical="center"/>
    </xf>
    <xf numFmtId="0" fontId="52" fillId="0" borderId="0" xfId="4" applyFont="1" applyAlignment="1">
      <alignment horizontal="distributed" vertical="center"/>
    </xf>
    <xf numFmtId="0" fontId="112" fillId="0" borderId="0" xfId="4" applyFont="1" applyAlignment="1">
      <alignment horizontal="center"/>
    </xf>
    <xf numFmtId="0" fontId="52" fillId="0" borderId="0" xfId="4" applyFont="1" applyAlignment="1">
      <alignment horizontal="center" vertical="center"/>
    </xf>
    <xf numFmtId="0" fontId="49" fillId="0" borderId="77" xfId="4" applyBorder="1" applyAlignment="1" applyProtection="1">
      <alignment horizontal="center" vertical="center"/>
      <protection locked="0"/>
    </xf>
    <xf numFmtId="0" fontId="107" fillId="0" borderId="77" xfId="4" applyFont="1" applyBorder="1" applyAlignment="1">
      <alignment horizontal="center" vertical="center"/>
    </xf>
    <xf numFmtId="0" fontId="52" fillId="0" borderId="0" xfId="4" applyFont="1" applyAlignment="1">
      <alignment horizontal="left" vertical="center" wrapText="1"/>
    </xf>
    <xf numFmtId="0" fontId="112" fillId="0" borderId="0" xfId="4" applyFont="1" applyAlignment="1">
      <alignment horizontal="left" vertical="center" wrapText="1"/>
    </xf>
    <xf numFmtId="0" fontId="107" fillId="0" borderId="0" xfId="4" applyFont="1" applyAlignment="1">
      <alignment horizontal="center" vertical="center"/>
    </xf>
    <xf numFmtId="0" fontId="49" fillId="0" borderId="77" xfId="4" applyBorder="1" applyAlignment="1" applyProtection="1">
      <alignment horizontal="left" vertical="center" wrapText="1"/>
      <protection locked="0"/>
    </xf>
    <xf numFmtId="49" fontId="49" fillId="0" borderId="77" xfId="4" applyNumberFormat="1" applyBorder="1" applyAlignment="1" applyProtection="1">
      <alignment horizontal="center" vertical="center"/>
      <protection locked="0"/>
    </xf>
    <xf numFmtId="0" fontId="114" fillId="0" borderId="76" xfId="4" applyFont="1" applyBorder="1" applyAlignment="1">
      <alignment horizontal="left" vertical="center"/>
    </xf>
    <xf numFmtId="0" fontId="107" fillId="0" borderId="0" xfId="4" applyFont="1" applyAlignment="1">
      <alignment horizontal="left" vertical="center"/>
    </xf>
    <xf numFmtId="0" fontId="114" fillId="0" borderId="76" xfId="4" applyFont="1" applyBorder="1" applyAlignment="1">
      <alignment vertical="center" shrinkToFit="1"/>
    </xf>
    <xf numFmtId="184" fontId="49" fillId="0" borderId="77" xfId="4" applyNumberFormat="1" applyBorder="1" applyAlignment="1" applyProtection="1">
      <alignment horizontal="center" vertical="center"/>
      <protection locked="0"/>
    </xf>
    <xf numFmtId="184" fontId="120" fillId="0" borderId="77" xfId="4" applyNumberFormat="1" applyFont="1" applyBorder="1" applyAlignment="1" applyProtection="1">
      <alignment horizontal="center" vertical="center"/>
      <protection locked="0"/>
    </xf>
    <xf numFmtId="0" fontId="120" fillId="0" borderId="77" xfId="4" applyFont="1" applyBorder="1" applyAlignment="1" applyProtection="1">
      <alignment horizontal="center" vertical="center"/>
      <protection locked="0"/>
    </xf>
    <xf numFmtId="0" fontId="120" fillId="0" borderId="77" xfId="4" applyFont="1" applyBorder="1" applyProtection="1">
      <alignment vertical="center"/>
      <protection locked="0"/>
    </xf>
    <xf numFmtId="0" fontId="72" fillId="0" borderId="0" xfId="4" applyFont="1" applyAlignment="1">
      <alignment horizontal="center" vertical="center"/>
    </xf>
    <xf numFmtId="0" fontId="110" fillId="0" borderId="82" xfId="4" applyFont="1" applyBorder="1" applyAlignment="1" applyProtection="1">
      <alignment horizontal="center" vertical="center" shrinkToFit="1"/>
      <protection locked="0"/>
    </xf>
    <xf numFmtId="0" fontId="110" fillId="0" borderId="82" xfId="4" applyFont="1" applyBorder="1" applyAlignment="1" applyProtection="1">
      <alignment horizontal="center" vertical="center" wrapText="1"/>
      <protection locked="0"/>
    </xf>
    <xf numFmtId="185" fontId="110" fillId="0" borderId="82" xfId="4" applyNumberFormat="1" applyFont="1" applyBorder="1" applyAlignment="1" applyProtection="1">
      <alignment horizontal="center" vertical="center" shrinkToFit="1"/>
      <protection locked="0"/>
    </xf>
    <xf numFmtId="0" fontId="63" fillId="0" borderId="71" xfId="4" applyFont="1" applyBorder="1" applyAlignment="1">
      <alignment horizontal="center" vertical="center" shrinkToFit="1"/>
    </xf>
    <xf numFmtId="0" fontId="63" fillId="0" borderId="72" xfId="4" applyFont="1" applyBorder="1" applyAlignment="1">
      <alignment horizontal="center" vertical="center" shrinkToFit="1"/>
    </xf>
    <xf numFmtId="0" fontId="63" fillId="0" borderId="73" xfId="4" applyFont="1" applyBorder="1" applyAlignment="1">
      <alignment horizontal="center" vertical="center" shrinkToFit="1"/>
    </xf>
    <xf numFmtId="0" fontId="107" fillId="0" borderId="81" xfId="4" applyFont="1" applyBorder="1" applyAlignment="1">
      <alignment horizontal="center" vertical="center" shrinkToFit="1"/>
    </xf>
    <xf numFmtId="0" fontId="116" fillId="0" borderId="81" xfId="4" applyFont="1" applyBorder="1" applyAlignment="1">
      <alignment horizontal="center" vertical="center" wrapText="1" shrinkToFit="1"/>
    </xf>
    <xf numFmtId="0" fontId="119" fillId="0" borderId="77" xfId="4" applyFont="1" applyBorder="1" applyAlignment="1">
      <alignment horizontal="center" vertical="center"/>
    </xf>
    <xf numFmtId="0" fontId="119" fillId="0" borderId="77" xfId="4" applyFont="1" applyBorder="1" applyAlignment="1">
      <alignment horizontal="left" vertical="center"/>
    </xf>
    <xf numFmtId="0" fontId="52" fillId="0" borderId="80" xfId="4" applyFont="1" applyBorder="1" applyAlignment="1">
      <alignment horizontal="center"/>
    </xf>
    <xf numFmtId="0" fontId="52" fillId="0" borderId="80" xfId="4" applyFont="1" applyBorder="1" applyAlignment="1">
      <alignment horizontal="center" shrinkToFit="1"/>
    </xf>
    <xf numFmtId="0" fontId="63" fillId="0" borderId="80" xfId="4" applyFont="1" applyBorder="1" applyAlignment="1">
      <alignment horizontal="center" shrinkToFit="1"/>
    </xf>
    <xf numFmtId="0" fontId="56" fillId="0" borderId="73" xfId="4" applyFont="1" applyBorder="1" applyAlignment="1">
      <alignment horizontal="center" vertical="center" shrinkToFit="1"/>
    </xf>
    <xf numFmtId="0" fontId="56" fillId="0" borderId="76" xfId="4" applyFont="1" applyBorder="1" applyAlignment="1">
      <alignment horizontal="center" vertical="center" shrinkToFit="1"/>
    </xf>
    <xf numFmtId="0" fontId="110" fillId="0" borderId="83" xfId="4" applyFont="1" applyBorder="1" applyAlignment="1" applyProtection="1">
      <alignment horizontal="center" vertical="center"/>
      <protection locked="0"/>
    </xf>
    <xf numFmtId="0" fontId="56" fillId="0" borderId="85" xfId="4" applyFont="1" applyBorder="1" applyAlignment="1">
      <alignment vertical="top" wrapText="1"/>
    </xf>
    <xf numFmtId="0" fontId="112" fillId="0" borderId="81" xfId="4" applyFont="1" applyBorder="1" applyAlignment="1">
      <alignment horizontal="center" vertical="center" shrinkToFit="1"/>
    </xf>
    <xf numFmtId="0" fontId="63" fillId="0" borderId="75" xfId="4" applyFont="1" applyBorder="1" applyAlignment="1">
      <alignment horizontal="center" vertical="center" shrinkToFit="1"/>
    </xf>
    <xf numFmtId="0" fontId="63" fillId="0" borderId="0" xfId="4" applyFont="1" applyAlignment="1">
      <alignment horizontal="center" vertical="center" shrinkToFit="1"/>
    </xf>
    <xf numFmtId="0" fontId="63" fillId="0" borderId="76" xfId="4" applyFont="1" applyBorder="1" applyAlignment="1">
      <alignment horizontal="center" vertical="center" shrinkToFit="1"/>
    </xf>
    <xf numFmtId="0" fontId="114" fillId="0" borderId="76" xfId="4" applyFont="1" applyBorder="1" applyAlignment="1">
      <alignment horizontal="center" vertical="center" shrinkToFit="1"/>
    </xf>
    <xf numFmtId="0" fontId="114" fillId="0" borderId="79" xfId="4" applyFont="1" applyBorder="1" applyAlignment="1">
      <alignment horizontal="center" vertical="center" shrinkToFit="1"/>
    </xf>
    <xf numFmtId="0" fontId="112" fillId="0" borderId="84" xfId="4" applyFont="1" applyBorder="1" applyAlignment="1">
      <alignment horizontal="center" vertical="center" shrinkToFit="1"/>
    </xf>
    <xf numFmtId="0" fontId="112" fillId="0" borderId="74" xfId="4" applyFont="1" applyBorder="1" applyAlignment="1">
      <alignment horizontal="center" vertical="center" shrinkToFit="1"/>
    </xf>
    <xf numFmtId="0" fontId="113" fillId="0" borderId="77" xfId="4" applyFont="1" applyBorder="1" applyAlignment="1" applyProtection="1">
      <alignment horizontal="center" vertical="center" wrapText="1"/>
      <protection locked="0"/>
    </xf>
    <xf numFmtId="0" fontId="127" fillId="0" borderId="77" xfId="4" applyFont="1" applyBorder="1" applyAlignment="1" applyProtection="1">
      <alignment horizontal="center" vertical="center" wrapText="1"/>
      <protection locked="0"/>
    </xf>
    <xf numFmtId="0" fontId="72" fillId="0" borderId="0" xfId="4" applyFont="1" applyAlignment="1">
      <alignment horizontal="center" vertical="center" shrinkToFit="1"/>
    </xf>
    <xf numFmtId="0" fontId="119" fillId="0" borderId="0" xfId="4" applyFont="1" applyAlignment="1">
      <alignment vertical="center" shrinkToFit="1"/>
    </xf>
    <xf numFmtId="0" fontId="125" fillId="0" borderId="77" xfId="4" applyFont="1" applyBorder="1" applyAlignment="1">
      <alignment horizontal="center" vertical="center"/>
    </xf>
    <xf numFmtId="0" fontId="110" fillId="0" borderId="77" xfId="4" applyFont="1" applyBorder="1" applyAlignment="1" applyProtection="1">
      <alignment horizontal="center" vertical="center" shrinkToFit="1"/>
      <protection locked="0"/>
    </xf>
    <xf numFmtId="0" fontId="120" fillId="0" borderId="77" xfId="4" applyFont="1" applyBorder="1" applyAlignment="1" applyProtection="1">
      <alignment horizontal="center" vertical="center" shrinkToFit="1"/>
      <protection locked="0"/>
    </xf>
    <xf numFmtId="49" fontId="120" fillId="0" borderId="77" xfId="4" applyNumberFormat="1" applyFont="1" applyBorder="1" applyAlignment="1" applyProtection="1">
      <alignment horizontal="center" vertical="center"/>
      <protection locked="0"/>
    </xf>
    <xf numFmtId="0" fontId="120" fillId="0" borderId="0" xfId="4" applyFont="1" applyAlignment="1" applyProtection="1">
      <alignment horizontal="center" vertical="top"/>
      <protection locked="0"/>
    </xf>
    <xf numFmtId="0" fontId="119" fillId="0" borderId="81" xfId="4" applyFont="1" applyBorder="1" applyAlignment="1">
      <alignment horizontal="center" vertical="center"/>
    </xf>
    <xf numFmtId="0" fontId="72" fillId="0" borderId="76" xfId="4" applyFont="1" applyBorder="1" applyAlignment="1">
      <alignment horizontal="center" vertical="center"/>
    </xf>
    <xf numFmtId="0" fontId="119" fillId="0" borderId="79" xfId="4" applyFont="1" applyBorder="1" applyAlignment="1">
      <alignment horizontal="left" vertical="center"/>
    </xf>
    <xf numFmtId="0" fontId="72" fillId="0" borderId="80" xfId="4" applyFont="1" applyBorder="1" applyAlignment="1">
      <alignment horizontal="center" vertical="center"/>
    </xf>
    <xf numFmtId="0" fontId="72" fillId="0" borderId="72" xfId="4" applyFont="1" applyBorder="1" applyAlignment="1">
      <alignment horizontal="center" vertical="center"/>
    </xf>
    <xf numFmtId="0" fontId="72" fillId="0" borderId="73" xfId="4" applyFont="1" applyBorder="1" applyAlignment="1">
      <alignment horizontal="center" vertical="center"/>
    </xf>
    <xf numFmtId="0" fontId="72" fillId="0" borderId="86" xfId="4" applyFont="1" applyBorder="1" applyAlignment="1">
      <alignment horizontal="center" vertical="center"/>
    </xf>
    <xf numFmtId="0" fontId="119" fillId="0" borderId="74" xfId="4" applyFont="1" applyBorder="1" applyAlignment="1">
      <alignment horizontal="center" vertical="center"/>
    </xf>
    <xf numFmtId="0" fontId="119" fillId="0" borderId="87" xfId="4" applyFont="1" applyBorder="1" applyAlignment="1">
      <alignment horizontal="center" vertical="center"/>
    </xf>
    <xf numFmtId="0" fontId="119" fillId="0" borderId="88" xfId="4" applyFont="1" applyBorder="1" applyAlignment="1">
      <alignment horizontal="center" vertical="center"/>
    </xf>
    <xf numFmtId="0" fontId="120" fillId="0" borderId="82" xfId="4" applyFont="1" applyBorder="1" applyAlignment="1" applyProtection="1">
      <alignment horizontal="center" vertical="center" shrinkToFit="1"/>
      <protection locked="0"/>
    </xf>
    <xf numFmtId="0" fontId="120" fillId="0" borderId="89" xfId="4" applyFont="1" applyBorder="1" applyAlignment="1" applyProtection="1">
      <alignment horizontal="center" vertical="center"/>
      <protection locked="0"/>
    </xf>
    <xf numFmtId="0" fontId="120" fillId="0" borderId="90" xfId="4" applyFont="1" applyBorder="1" applyAlignment="1" applyProtection="1">
      <alignment horizontal="center" vertical="center"/>
      <protection locked="0"/>
    </xf>
    <xf numFmtId="0" fontId="120" fillId="0" borderId="82" xfId="4" applyFont="1" applyBorder="1" applyAlignment="1" applyProtection="1">
      <alignment horizontal="center" vertical="center" wrapText="1"/>
      <protection locked="0"/>
    </xf>
    <xf numFmtId="0" fontId="119" fillId="0" borderId="0" xfId="4" applyFont="1" applyAlignment="1">
      <alignment vertical="center" wrapText="1"/>
    </xf>
    <xf numFmtId="0" fontId="72" fillId="0" borderId="0" xfId="4" applyFont="1" applyAlignment="1">
      <alignment horizontal="right"/>
    </xf>
    <xf numFmtId="0" fontId="120" fillId="0" borderId="77" xfId="4" applyFont="1" applyBorder="1" applyAlignment="1" applyProtection="1">
      <alignment horizontal="center" vertical="center" wrapText="1"/>
      <protection locked="0"/>
    </xf>
    <xf numFmtId="0" fontId="72" fillId="0" borderId="0" xfId="4" applyFont="1" applyAlignment="1">
      <alignment horizontal="center"/>
    </xf>
    <xf numFmtId="0" fontId="119" fillId="0" borderId="0" xfId="4" applyFont="1" applyAlignment="1">
      <alignment horizontal="center" vertical="center"/>
    </xf>
    <xf numFmtId="0" fontId="120" fillId="0" borderId="0" xfId="4" applyFont="1" applyAlignment="1">
      <alignment horizontal="right" vertical="center"/>
    </xf>
    <xf numFmtId="0" fontId="120" fillId="0" borderId="0" xfId="4" applyFont="1" applyAlignment="1">
      <alignment horizontal="left" vertical="center"/>
    </xf>
    <xf numFmtId="0" fontId="110" fillId="0" borderId="91" xfId="4" applyFont="1" applyBorder="1" applyAlignment="1" applyProtection="1">
      <alignment horizontal="left" vertical="center" wrapText="1"/>
      <protection locked="0"/>
    </xf>
    <xf numFmtId="0" fontId="126" fillId="0" borderId="91" xfId="4" applyFont="1" applyBorder="1" applyAlignment="1" applyProtection="1">
      <alignment horizontal="left" vertical="center" wrapText="1"/>
      <protection locked="0"/>
    </xf>
    <xf numFmtId="0" fontId="120" fillId="0" borderId="77" xfId="4" applyFont="1" applyBorder="1" applyAlignment="1" applyProtection="1">
      <alignment vertical="center" wrapText="1"/>
      <protection locked="0"/>
    </xf>
    <xf numFmtId="0" fontId="49" fillId="0" borderId="0" xfId="4" applyAlignment="1">
      <alignment horizontal="center" vertical="center" wrapText="1"/>
    </xf>
    <xf numFmtId="0" fontId="72" fillId="0" borderId="0" xfId="4" applyFont="1">
      <alignment vertical="center"/>
    </xf>
    <xf numFmtId="0" fontId="72" fillId="0" borderId="0" xfId="4" applyFont="1" applyAlignment="1">
      <alignment horizontal="right" vertical="center"/>
    </xf>
    <xf numFmtId="0" fontId="49" fillId="0" borderId="77" xfId="4" applyBorder="1" applyAlignment="1"/>
    <xf numFmtId="184" fontId="111" fillId="0" borderId="77" xfId="4" applyNumberFormat="1" applyFont="1" applyBorder="1" applyAlignment="1" applyProtection="1">
      <alignment horizontal="center" vertical="center" wrapText="1"/>
      <protection locked="0"/>
    </xf>
    <xf numFmtId="184" fontId="118" fillId="0" borderId="77" xfId="4" applyNumberFormat="1" applyFont="1" applyBorder="1" applyAlignment="1" applyProtection="1">
      <alignment horizontal="center" vertical="center" wrapText="1"/>
      <protection locked="0"/>
    </xf>
    <xf numFmtId="0" fontId="119" fillId="0" borderId="76" xfId="4" applyFont="1" applyBorder="1" applyAlignment="1">
      <alignment horizontal="left" vertical="center" shrinkToFit="1"/>
    </xf>
    <xf numFmtId="0" fontId="103" fillId="0" borderId="0" xfId="4" applyFont="1" applyAlignment="1">
      <alignment horizontal="left" vertical="center" shrinkToFit="1"/>
    </xf>
    <xf numFmtId="0" fontId="119" fillId="0" borderId="0" xfId="4" applyFont="1" applyAlignment="1">
      <alignment horizontal="left" vertical="center" shrinkToFit="1"/>
    </xf>
    <xf numFmtId="0" fontId="72" fillId="0" borderId="0" xfId="4" applyFont="1" applyAlignment="1">
      <alignment vertical="center" shrinkToFit="1"/>
    </xf>
    <xf numFmtId="0" fontId="128" fillId="0" borderId="0" xfId="4" applyFont="1" applyAlignment="1">
      <alignment horizontal="distributed" vertical="center"/>
    </xf>
    <xf numFmtId="0" fontId="120" fillId="0" borderId="0" xfId="4" applyFont="1" applyAlignment="1" applyProtection="1">
      <alignment horizontal="center" vertical="center" shrinkToFit="1"/>
      <protection locked="0"/>
    </xf>
    <xf numFmtId="0" fontId="49" fillId="0" borderId="77" xfId="4" applyBorder="1" applyProtection="1">
      <alignment vertical="center"/>
      <protection locked="0"/>
    </xf>
    <xf numFmtId="0" fontId="72" fillId="0" borderId="92" xfId="4" applyFont="1" applyBorder="1" applyAlignment="1">
      <alignment horizontal="center" vertical="center"/>
    </xf>
    <xf numFmtId="0" fontId="129" fillId="0" borderId="75" xfId="4" applyFont="1" applyBorder="1" applyAlignment="1">
      <alignment horizontal="distributed" vertical="center"/>
    </xf>
    <xf numFmtId="0" fontId="129" fillId="0" borderId="0" xfId="4" applyFont="1" applyAlignment="1">
      <alignment vertical="center" wrapText="1" shrinkToFit="1"/>
    </xf>
    <xf numFmtId="0" fontId="119" fillId="0" borderId="75" xfId="4" applyFont="1" applyBorder="1" applyAlignment="1">
      <alignment horizontal="distributed" vertical="center"/>
    </xf>
    <xf numFmtId="0" fontId="132" fillId="0" borderId="0" xfId="4" applyFont="1" applyAlignment="1">
      <alignment horizontal="center" vertical="center" shrinkToFit="1"/>
    </xf>
    <xf numFmtId="0" fontId="131" fillId="0" borderId="0" xfId="4" applyFont="1" applyAlignment="1">
      <alignment horizontal="center" vertical="center" shrinkToFit="1"/>
    </xf>
    <xf numFmtId="0" fontId="107" fillId="0" borderId="0" xfId="4" applyFont="1" applyAlignment="1">
      <alignment horizontal="left" vertical="center" shrinkToFit="1"/>
    </xf>
    <xf numFmtId="0" fontId="49" fillId="0" borderId="95" xfId="4" applyBorder="1" applyAlignment="1" applyProtection="1">
      <alignment horizontal="center" vertical="center"/>
      <protection locked="0"/>
    </xf>
    <xf numFmtId="0" fontId="49" fillId="0" borderId="77" xfId="4" applyBorder="1" applyAlignment="1" applyProtection="1">
      <alignment horizontal="center" vertical="center" shrinkToFit="1"/>
      <protection locked="0"/>
    </xf>
    <xf numFmtId="0" fontId="49" fillId="0" borderId="0" xfId="4" applyAlignment="1" applyProtection="1">
      <alignment horizontal="center" vertical="top"/>
      <protection locked="0"/>
    </xf>
    <xf numFmtId="0" fontId="114" fillId="0" borderId="0" xfId="4" applyFont="1" applyAlignment="1">
      <alignment horizontal="left" vertical="center" wrapText="1"/>
    </xf>
    <xf numFmtId="0" fontId="135" fillId="0" borderId="0" xfId="4" applyFont="1" applyAlignment="1">
      <alignment horizontal="left" vertical="center" wrapText="1"/>
    </xf>
    <xf numFmtId="0" fontId="132" fillId="0" borderId="0" xfId="4" applyFont="1" applyAlignment="1">
      <alignment horizontal="left" vertical="center" shrinkToFit="1"/>
    </xf>
    <xf numFmtId="0" fontId="131" fillId="0" borderId="0" xfId="4" applyFont="1" applyAlignment="1">
      <alignment horizontal="left" vertical="center" shrinkToFit="1"/>
    </xf>
    <xf numFmtId="0" fontId="107" fillId="0" borderId="0" xfId="4" applyFont="1" applyAlignment="1">
      <alignment horizontal="left" vertical="center" wrapText="1"/>
    </xf>
    <xf numFmtId="0" fontId="49" fillId="0" borderId="0" xfId="4" applyProtection="1">
      <alignment vertical="center"/>
      <protection locked="0"/>
    </xf>
    <xf numFmtId="0" fontId="114" fillId="0" borderId="0" xfId="4" applyFont="1" applyAlignment="1">
      <alignment vertical="center" shrinkToFit="1"/>
    </xf>
    <xf numFmtId="0" fontId="124" fillId="0" borderId="77" xfId="4" applyFont="1" applyBorder="1" applyAlignment="1" applyProtection="1">
      <alignment horizontal="center" vertical="center"/>
      <protection locked="0"/>
    </xf>
    <xf numFmtId="0" fontId="49" fillId="0" borderId="77" xfId="4" applyBorder="1" applyAlignment="1" applyProtection="1">
      <alignment horizontal="center" vertical="center" wrapText="1"/>
      <protection locked="0"/>
    </xf>
    <xf numFmtId="0" fontId="118" fillId="0" borderId="77" xfId="4" applyFont="1" applyBorder="1" applyAlignment="1" applyProtection="1">
      <alignment horizontal="center" vertical="center" wrapText="1"/>
      <protection locked="0"/>
    </xf>
    <xf numFmtId="176" fontId="120" fillId="0" borderId="77" xfId="4" applyNumberFormat="1" applyFont="1" applyBorder="1" applyAlignment="1" applyProtection="1">
      <alignment horizontal="center" vertical="center" wrapText="1"/>
      <protection locked="0"/>
    </xf>
    <xf numFmtId="0" fontId="119" fillId="0" borderId="0" xfId="4" applyFont="1" applyAlignment="1">
      <alignment horizontal="left" vertical="center" wrapText="1"/>
    </xf>
    <xf numFmtId="0" fontId="120" fillId="0" borderId="92" xfId="4" applyFont="1" applyBorder="1" applyAlignment="1" applyProtection="1">
      <alignment horizontal="center" vertical="center" shrinkToFit="1"/>
      <protection locked="0"/>
    </xf>
    <xf numFmtId="0" fontId="120" fillId="0" borderId="92" xfId="4" applyFont="1" applyBorder="1" applyAlignment="1" applyProtection="1">
      <alignment horizontal="center" vertical="center"/>
      <protection locked="0"/>
    </xf>
    <xf numFmtId="0" fontId="119" fillId="0" borderId="92" xfId="4" applyFont="1" applyBorder="1" applyAlignment="1">
      <alignment horizontal="center" vertical="center"/>
    </xf>
    <xf numFmtId="0" fontId="3" fillId="0" borderId="0" xfId="1" applyFont="1" applyAlignment="1" applyProtection="1">
      <alignment horizontal="center" vertical="center"/>
      <protection locked="0"/>
    </xf>
    <xf numFmtId="0" fontId="3" fillId="0" borderId="1" xfId="1" applyFont="1" applyBorder="1" applyAlignment="1" applyProtection="1">
      <alignment horizontal="left" vertical="center" wrapText="1"/>
      <protection locked="0"/>
    </xf>
    <xf numFmtId="0" fontId="3" fillId="0" borderId="2" xfId="1" applyFont="1" applyBorder="1" applyAlignment="1" applyProtection="1">
      <alignment horizontal="left" vertical="center" wrapText="1"/>
      <protection locked="0"/>
    </xf>
    <xf numFmtId="0" fontId="3" fillId="0" borderId="3" xfId="1" applyFont="1" applyBorder="1" applyAlignment="1" applyProtection="1">
      <alignment horizontal="left" vertical="center" wrapText="1"/>
      <protection locked="0"/>
    </xf>
    <xf numFmtId="49" fontId="3" fillId="0" borderId="1" xfId="1" applyNumberFormat="1" applyFont="1" applyBorder="1" applyAlignment="1" applyProtection="1">
      <alignment horizontal="center" vertical="center" shrinkToFit="1"/>
      <protection locked="0"/>
    </xf>
    <xf numFmtId="49" fontId="3" fillId="0" borderId="2" xfId="1" applyNumberFormat="1" applyFont="1" applyBorder="1" applyAlignment="1" applyProtection="1">
      <alignment horizontal="center" vertical="center" shrinkToFit="1"/>
      <protection locked="0"/>
    </xf>
    <xf numFmtId="49" fontId="3" fillId="0" borderId="3" xfId="1" applyNumberFormat="1" applyFont="1" applyBorder="1" applyAlignment="1" applyProtection="1">
      <alignment horizontal="center" vertical="center" shrinkToFit="1"/>
      <protection locked="0"/>
    </xf>
    <xf numFmtId="0" fontId="3" fillId="0" borderId="7" xfId="1" applyFont="1" applyBorder="1" applyAlignment="1" applyProtection="1">
      <alignment horizontal="center" vertical="center"/>
      <protection locked="0"/>
    </xf>
    <xf numFmtId="0" fontId="3" fillId="0" borderId="4" xfId="1" applyFont="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21" fillId="2" borderId="13" xfId="1" applyFont="1" applyFill="1" applyBorder="1" applyAlignment="1">
      <alignment horizontal="center" vertical="center" shrinkToFit="1"/>
    </xf>
    <xf numFmtId="0" fontId="21" fillId="2" borderId="15" xfId="1" applyFont="1" applyFill="1" applyBorder="1" applyAlignment="1">
      <alignment horizontal="center" vertical="center" shrinkToFit="1"/>
    </xf>
    <xf numFmtId="0" fontId="21" fillId="2" borderId="14" xfId="1" applyFont="1" applyFill="1" applyBorder="1" applyAlignment="1">
      <alignment horizontal="center" vertical="center" shrinkToFit="1"/>
    </xf>
    <xf numFmtId="0" fontId="3" fillId="0" borderId="1" xfId="1" applyFont="1" applyBorder="1" applyAlignment="1" applyProtection="1">
      <alignment horizontal="center" vertical="center" shrinkToFit="1"/>
      <protection locked="0"/>
    </xf>
    <xf numFmtId="0" fontId="3" fillId="0" borderId="2" xfId="1" applyFont="1" applyBorder="1" applyAlignment="1" applyProtection="1">
      <alignment horizontal="center" vertical="center" shrinkToFit="1"/>
      <protection locked="0"/>
    </xf>
    <xf numFmtId="0" fontId="3" fillId="0" borderId="3" xfId="1" applyFont="1" applyBorder="1" applyAlignment="1" applyProtection="1">
      <alignment horizontal="center" vertical="center" shrinkToFit="1"/>
      <protection locked="0"/>
    </xf>
    <xf numFmtId="0" fontId="21" fillId="2" borderId="9" xfId="1" applyFont="1" applyFill="1" applyBorder="1" applyAlignment="1">
      <alignment horizontal="center" vertical="center" shrinkToFit="1"/>
    </xf>
    <xf numFmtId="0" fontId="21" fillId="2" borderId="11" xfId="1" applyFont="1" applyFill="1" applyBorder="1" applyAlignment="1">
      <alignment horizontal="center" vertical="center" shrinkToFit="1"/>
    </xf>
    <xf numFmtId="0" fontId="21" fillId="2" borderId="10" xfId="1" applyFont="1" applyFill="1" applyBorder="1" applyAlignment="1">
      <alignment horizontal="center" vertical="center" shrinkToFit="1"/>
    </xf>
    <xf numFmtId="0" fontId="3" fillId="0" borderId="0" xfId="1" applyFont="1" applyAlignment="1" applyProtection="1">
      <alignment horizontal="left" vertical="center" shrinkToFit="1"/>
      <protection locked="0"/>
    </xf>
    <xf numFmtId="0" fontId="3" fillId="0" borderId="1" xfId="1" applyFont="1" applyBorder="1" applyAlignment="1" applyProtection="1">
      <alignment horizontal="center" vertical="center" wrapText="1"/>
      <protection locked="0"/>
    </xf>
    <xf numFmtId="0" fontId="3" fillId="0" borderId="2" xfId="1" applyFont="1" applyBorder="1" applyAlignment="1" applyProtection="1">
      <alignment horizontal="center" vertical="center" wrapText="1"/>
      <protection locked="0"/>
    </xf>
    <xf numFmtId="0" fontId="3" fillId="0" borderId="3" xfId="1" applyFont="1" applyBorder="1" applyAlignment="1" applyProtection="1">
      <alignment horizontal="center" vertical="center" wrapText="1"/>
      <protection locked="0"/>
    </xf>
    <xf numFmtId="0" fontId="9" fillId="2" borderId="13"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applyAlignment="1" applyProtection="1">
      <alignment horizontal="center" vertical="center" shrinkToFit="1"/>
      <protection hidden="1"/>
    </xf>
    <xf numFmtId="0" fontId="3" fillId="0" borderId="2" xfId="1" applyFont="1" applyBorder="1" applyAlignment="1" applyProtection="1">
      <alignment horizontal="center" vertical="center" shrinkToFit="1"/>
      <protection hidden="1"/>
    </xf>
    <xf numFmtId="0" fontId="3" fillId="0" borderId="3" xfId="1" applyFont="1" applyBorder="1" applyAlignment="1" applyProtection="1">
      <alignment horizontal="center" vertical="center" shrinkToFit="1"/>
      <protection hidden="1"/>
    </xf>
    <xf numFmtId="176" fontId="16" fillId="0" borderId="1" xfId="1" applyNumberFormat="1" applyFont="1" applyBorder="1" applyAlignment="1" applyProtection="1">
      <alignment horizontal="center" vertical="center" shrinkToFit="1"/>
      <protection locked="0" hidden="1"/>
    </xf>
    <xf numFmtId="176" fontId="16" fillId="0" borderId="3" xfId="1" applyNumberFormat="1" applyFont="1" applyBorder="1" applyAlignment="1" applyProtection="1">
      <alignment horizontal="center" vertical="center" shrinkToFit="1"/>
      <protection locked="0" hidden="1"/>
    </xf>
    <xf numFmtId="0" fontId="16" fillId="3" borderId="1" xfId="1" applyFont="1" applyFill="1" applyBorder="1" applyAlignment="1" applyProtection="1">
      <alignment horizontal="center" vertical="center" shrinkToFit="1"/>
      <protection hidden="1"/>
    </xf>
    <xf numFmtId="0" fontId="16" fillId="3" borderId="3" xfId="1" applyFont="1" applyFill="1" applyBorder="1" applyAlignment="1" applyProtection="1">
      <alignment horizontal="center" vertical="center" shrinkToFit="1"/>
      <protection hidden="1"/>
    </xf>
    <xf numFmtId="183" fontId="3" fillId="0" borderId="1" xfId="1" applyNumberFormat="1" applyFont="1" applyBorder="1" applyAlignment="1" applyProtection="1">
      <alignment horizontal="center" vertical="center" shrinkToFit="1"/>
      <protection locked="0" hidden="1"/>
    </xf>
    <xf numFmtId="183" fontId="3" fillId="0" borderId="3" xfId="1" applyNumberFormat="1" applyFont="1" applyBorder="1" applyAlignment="1" applyProtection="1">
      <alignment horizontal="center" vertical="center" shrinkToFit="1"/>
      <protection locked="0" hidden="1"/>
    </xf>
    <xf numFmtId="0" fontId="3" fillId="3" borderId="1" xfId="1" applyFont="1" applyFill="1" applyBorder="1" applyAlignment="1" applyProtection="1">
      <alignment horizontal="center" vertical="center" shrinkToFit="1"/>
      <protection hidden="1"/>
    </xf>
    <xf numFmtId="0" fontId="3" fillId="3" borderId="3" xfId="1" applyFont="1" applyFill="1" applyBorder="1" applyAlignment="1" applyProtection="1">
      <alignment horizontal="center" vertical="center" shrinkToFit="1"/>
      <protection hidden="1"/>
    </xf>
    <xf numFmtId="176" fontId="3" fillId="0" borderId="1" xfId="1" applyNumberFormat="1" applyFont="1" applyBorder="1" applyAlignment="1" applyProtection="1">
      <alignment horizontal="center" vertical="center" shrinkToFit="1"/>
      <protection locked="0" hidden="1"/>
    </xf>
    <xf numFmtId="176" fontId="3" fillId="0" borderId="3" xfId="1" applyNumberFormat="1" applyFont="1" applyBorder="1" applyAlignment="1" applyProtection="1">
      <alignment horizontal="center" vertical="center" shrinkToFit="1"/>
      <protection locked="0" hidden="1"/>
    </xf>
    <xf numFmtId="0" fontId="7" fillId="0" borderId="1" xfId="1" applyFont="1" applyBorder="1" applyAlignment="1" applyProtection="1">
      <alignment horizontal="center" vertical="center" shrinkToFit="1"/>
      <protection locked="0" hidden="1"/>
    </xf>
    <xf numFmtId="0" fontId="7" fillId="0" borderId="3" xfId="1" applyFont="1" applyBorder="1" applyAlignment="1" applyProtection="1">
      <alignment horizontal="center" vertical="center" shrinkToFit="1"/>
      <protection locked="0" hidden="1"/>
    </xf>
    <xf numFmtId="0" fontId="7" fillId="0" borderId="108" xfId="1" applyFont="1" applyBorder="1" applyAlignment="1" applyProtection="1">
      <alignment horizontal="center" vertical="center" shrinkToFit="1"/>
      <protection locked="0" hidden="1"/>
    </xf>
    <xf numFmtId="0" fontId="7" fillId="0" borderId="109" xfId="1" applyFont="1" applyBorder="1" applyAlignment="1" applyProtection="1">
      <alignment horizontal="center" vertical="center" shrinkToFit="1"/>
      <protection locked="0" hidden="1"/>
    </xf>
    <xf numFmtId="0" fontId="3" fillId="0" borderId="96" xfId="1" applyFont="1" applyBorder="1" applyAlignment="1" applyProtection="1">
      <alignment horizontal="center" vertical="center" shrinkToFit="1"/>
      <protection locked="0"/>
    </xf>
    <xf numFmtId="0" fontId="9" fillId="2" borderId="1" xfId="1" applyFont="1" applyFill="1" applyBorder="1" applyAlignment="1">
      <alignment horizontal="center" vertical="center"/>
    </xf>
    <xf numFmtId="0" fontId="9" fillId="2" borderId="97" xfId="1" applyFont="1" applyFill="1" applyBorder="1" applyAlignment="1">
      <alignment horizontal="center" vertical="center"/>
    </xf>
    <xf numFmtId="0" fontId="3" fillId="0" borderId="96"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3" fillId="0" borderId="1" xfId="1" applyFont="1" applyBorder="1" applyAlignment="1" applyProtection="1">
      <alignment horizontal="center" vertical="center"/>
      <protection locked="0"/>
    </xf>
    <xf numFmtId="0" fontId="3" fillId="0" borderId="97" xfId="1" applyFont="1" applyBorder="1" applyAlignment="1" applyProtection="1">
      <alignment horizontal="center" vertical="center"/>
      <protection locked="0"/>
    </xf>
    <xf numFmtId="176" fontId="3" fillId="0" borderId="1" xfId="1" applyNumberFormat="1" applyFont="1" applyBorder="1" applyAlignment="1" applyProtection="1">
      <alignment vertical="center" shrinkToFit="1"/>
      <protection locked="0" hidden="1"/>
    </xf>
    <xf numFmtId="176" fontId="3" fillId="0" borderId="3" xfId="1" applyNumberFormat="1" applyFont="1" applyBorder="1" applyAlignment="1" applyProtection="1">
      <alignment vertical="center" shrinkToFit="1"/>
      <protection locked="0" hidden="1"/>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3" fillId="0" borderId="96" xfId="1" applyFont="1" applyBorder="1" applyAlignment="1" applyProtection="1">
      <alignment horizontal="center" vertical="center"/>
      <protection hidden="1"/>
    </xf>
    <xf numFmtId="0" fontId="3" fillId="0" borderId="3" xfId="1" applyFont="1" applyBorder="1" applyAlignment="1" applyProtection="1">
      <alignment horizontal="center" vertical="center"/>
      <protection hidden="1"/>
    </xf>
    <xf numFmtId="0" fontId="3" fillId="0" borderId="1" xfId="1" applyFont="1" applyBorder="1" applyAlignment="1" applyProtection="1">
      <alignment horizontal="center" vertical="center"/>
      <protection hidden="1"/>
    </xf>
    <xf numFmtId="0" fontId="3" fillId="0" borderId="97" xfId="1" applyFont="1" applyBorder="1" applyAlignment="1" applyProtection="1">
      <alignment horizontal="center" vertical="center"/>
      <protection hidden="1"/>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9" fillId="2" borderId="96" xfId="1" applyFont="1" applyFill="1" applyBorder="1" applyAlignment="1">
      <alignment horizontal="center" vertical="center"/>
    </xf>
    <xf numFmtId="0" fontId="3" fillId="0" borderId="31" xfId="1" applyFont="1" applyBorder="1" applyAlignment="1" applyProtection="1">
      <alignment horizontal="center" vertical="center" shrinkToFit="1"/>
      <protection hidden="1"/>
    </xf>
    <xf numFmtId="0" fontId="3" fillId="0" borderId="0" xfId="1" applyFont="1" applyAlignment="1" applyProtection="1">
      <alignment horizontal="center" vertical="center" shrinkToFit="1"/>
      <protection hidden="1"/>
    </xf>
    <xf numFmtId="0" fontId="9" fillId="2" borderId="9" xfId="1" applyFont="1" applyFill="1" applyBorder="1" applyAlignment="1">
      <alignment horizontal="center" vertical="center" shrinkToFit="1"/>
    </xf>
    <xf numFmtId="0" fontId="9" fillId="2" borderId="10" xfId="1" applyFont="1" applyFill="1" applyBorder="1" applyAlignment="1">
      <alignment horizontal="center" vertical="center" shrinkToFit="1"/>
    </xf>
    <xf numFmtId="0" fontId="9" fillId="2" borderId="13"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13" xfId="1" applyFont="1" applyFill="1" applyBorder="1" applyAlignment="1">
      <alignment horizontal="center" vertical="center" shrinkToFit="1"/>
    </xf>
    <xf numFmtId="0" fontId="9" fillId="2" borderId="14" xfId="1" applyFont="1" applyFill="1" applyBorder="1" applyAlignment="1">
      <alignment horizontal="center" vertical="center" shrinkToFit="1"/>
    </xf>
    <xf numFmtId="0" fontId="24" fillId="0" borderId="4"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6" xfId="1" applyFont="1" applyBorder="1" applyAlignment="1">
      <alignment horizontal="center" vertical="center" wrapText="1"/>
    </xf>
    <xf numFmtId="0" fontId="16" fillId="0" borderId="4" xfId="1" applyFont="1" applyBorder="1" applyAlignment="1">
      <alignment horizontal="center" vertical="center" shrinkToFit="1"/>
    </xf>
    <xf numFmtId="0" fontId="16" fillId="0" borderId="5" xfId="1" applyFont="1" applyBorder="1" applyAlignment="1">
      <alignment horizontal="center" vertical="center" shrinkToFit="1"/>
    </xf>
    <xf numFmtId="0" fontId="16" fillId="0" borderId="6" xfId="1" applyFont="1" applyBorder="1" applyAlignment="1">
      <alignment horizontal="center" vertical="center" shrinkToFit="1"/>
    </xf>
    <xf numFmtId="0" fontId="3" fillId="0" borderId="1" xfId="1" applyFont="1" applyBorder="1" applyAlignment="1" applyProtection="1">
      <alignment horizontal="center" vertical="center" wrapText="1" shrinkToFit="1"/>
      <protection locked="0"/>
    </xf>
    <xf numFmtId="0" fontId="3" fillId="0" borderId="2" xfId="1" applyFont="1" applyBorder="1" applyAlignment="1" applyProtection="1">
      <alignment horizontal="center" vertical="center" wrapText="1" shrinkToFit="1"/>
      <protection locked="0"/>
    </xf>
    <xf numFmtId="0" fontId="3" fillId="0" borderId="3" xfId="1" applyFont="1" applyBorder="1" applyAlignment="1" applyProtection="1">
      <alignment horizontal="center" vertical="center" wrapText="1" shrinkToFit="1"/>
      <protection locked="0"/>
    </xf>
    <xf numFmtId="0" fontId="12" fillId="0" borderId="31" xfId="1" applyFont="1" applyBorder="1" applyAlignment="1">
      <alignment horizontal="left" vertical="center" wrapText="1"/>
    </xf>
    <xf numFmtId="0" fontId="12" fillId="0" borderId="0" xfId="1" applyFont="1" applyAlignment="1">
      <alignment horizontal="left" vertical="center" wrapText="1"/>
    </xf>
    <xf numFmtId="49" fontId="3" fillId="0" borderId="4" xfId="1" applyNumberFormat="1" applyFont="1" applyBorder="1" applyAlignment="1" applyProtection="1">
      <alignment horizontal="center" vertical="center"/>
      <protection locked="0"/>
    </xf>
    <xf numFmtId="49" fontId="3" fillId="0" borderId="5" xfId="1" applyNumberFormat="1" applyFont="1" applyBorder="1" applyAlignment="1" applyProtection="1">
      <alignment horizontal="center" vertical="center"/>
      <protection locked="0"/>
    </xf>
    <xf numFmtId="49" fontId="3" fillId="0" borderId="6" xfId="1" applyNumberFormat="1" applyFont="1" applyBorder="1" applyAlignment="1" applyProtection="1">
      <alignment horizontal="center" vertical="center"/>
      <protection locked="0"/>
    </xf>
    <xf numFmtId="49" fontId="26" fillId="0" borderId="4" xfId="1" applyNumberFormat="1" applyFont="1" applyBorder="1" applyAlignment="1" applyProtection="1">
      <alignment horizontal="center" vertical="center"/>
      <protection locked="0"/>
    </xf>
    <xf numFmtId="49" fontId="26" fillId="0" borderId="5" xfId="1" applyNumberFormat="1" applyFont="1" applyBorder="1" applyAlignment="1" applyProtection="1">
      <alignment horizontal="center" vertical="center"/>
      <protection locked="0"/>
    </xf>
    <xf numFmtId="49" fontId="26" fillId="0" borderId="6" xfId="1" applyNumberFormat="1" applyFont="1" applyBorder="1" applyAlignment="1" applyProtection="1">
      <alignment horizontal="center" vertical="center"/>
      <protection locked="0"/>
    </xf>
    <xf numFmtId="40" fontId="26" fillId="0" borderId="1" xfId="2" applyNumberFormat="1" applyFont="1" applyBorder="1" applyAlignment="1" applyProtection="1">
      <alignment horizontal="center" vertical="center"/>
      <protection locked="0"/>
    </xf>
    <xf numFmtId="40" fontId="26" fillId="0" borderId="2" xfId="2" applyNumberFormat="1" applyFont="1" applyBorder="1" applyAlignment="1" applyProtection="1">
      <alignment horizontal="center" vertical="center"/>
      <protection locked="0"/>
    </xf>
    <xf numFmtId="40" fontId="26" fillId="0" borderId="3" xfId="2" applyNumberFormat="1" applyFont="1" applyBorder="1" applyAlignment="1" applyProtection="1">
      <alignment horizontal="center" vertical="center"/>
      <protection locked="0"/>
    </xf>
    <xf numFmtId="38" fontId="26" fillId="0" borderId="1" xfId="2" applyFont="1" applyBorder="1" applyAlignment="1" applyProtection="1">
      <alignment horizontal="center" vertical="center"/>
      <protection locked="0"/>
    </xf>
    <xf numFmtId="38" fontId="26" fillId="0" borderId="2" xfId="2" applyFont="1" applyBorder="1" applyAlignment="1" applyProtection="1">
      <alignment horizontal="center" vertical="center"/>
      <protection locked="0"/>
    </xf>
    <xf numFmtId="38" fontId="26" fillId="0" borderId="3" xfId="2" applyFont="1" applyBorder="1" applyAlignment="1" applyProtection="1">
      <alignment horizontal="center" vertical="center"/>
      <protection locked="0"/>
    </xf>
    <xf numFmtId="49" fontId="14" fillId="0" borderId="9" xfId="1" applyNumberFormat="1" applyFont="1" applyBorder="1" applyAlignment="1" applyProtection="1">
      <alignment horizontal="left" vertical="top" wrapText="1"/>
      <protection locked="0"/>
    </xf>
    <xf numFmtId="49" fontId="14" fillId="0" borderId="11" xfId="1" applyNumberFormat="1" applyFont="1" applyBorder="1" applyAlignment="1" applyProtection="1">
      <alignment horizontal="left" vertical="top" wrapText="1"/>
      <protection locked="0"/>
    </xf>
    <xf numFmtId="49" fontId="14" fillId="0" borderId="10" xfId="1" applyNumberFormat="1" applyFont="1" applyBorder="1" applyAlignment="1" applyProtection="1">
      <alignment horizontal="left" vertical="top" wrapText="1"/>
      <protection locked="0"/>
    </xf>
    <xf numFmtId="49" fontId="14" fillId="0" borderId="31" xfId="1" applyNumberFormat="1" applyFont="1" applyBorder="1" applyAlignment="1" applyProtection="1">
      <alignment horizontal="left" vertical="top" wrapText="1"/>
      <protection locked="0"/>
    </xf>
    <xf numFmtId="49" fontId="14" fillId="0" borderId="0" xfId="1" applyNumberFormat="1" applyFont="1" applyAlignment="1" applyProtection="1">
      <alignment horizontal="left" vertical="top" wrapText="1"/>
      <protection locked="0"/>
    </xf>
    <xf numFmtId="49" fontId="14" fillId="0" borderId="32" xfId="1" applyNumberFormat="1" applyFont="1" applyBorder="1" applyAlignment="1" applyProtection="1">
      <alignment horizontal="left" vertical="top" wrapText="1"/>
      <protection locked="0"/>
    </xf>
    <xf numFmtId="49" fontId="14" fillId="0" borderId="13" xfId="1" applyNumberFormat="1" applyFont="1" applyBorder="1" applyAlignment="1" applyProtection="1">
      <alignment horizontal="left" vertical="top" wrapText="1"/>
      <protection locked="0"/>
    </xf>
    <xf numFmtId="49" fontId="14" fillId="0" borderId="15" xfId="1" applyNumberFormat="1" applyFont="1" applyBorder="1" applyAlignment="1" applyProtection="1">
      <alignment horizontal="left" vertical="top" wrapText="1"/>
      <protection locked="0"/>
    </xf>
    <xf numFmtId="49" fontId="14" fillId="0" borderId="14" xfId="1" applyNumberFormat="1" applyFont="1" applyBorder="1" applyAlignment="1" applyProtection="1">
      <alignment horizontal="left" vertical="top" wrapText="1"/>
      <protection locked="0"/>
    </xf>
    <xf numFmtId="0" fontId="3" fillId="0" borderId="1" xfId="1" applyFont="1" applyBorder="1" applyAlignment="1" applyProtection="1">
      <alignment horizontal="left" vertical="center" shrinkToFit="1"/>
      <protection locked="0"/>
    </xf>
    <xf numFmtId="0" fontId="3" fillId="0" borderId="2" xfId="1" applyFont="1" applyBorder="1" applyAlignment="1" applyProtection="1">
      <alignment horizontal="left" vertical="center" shrinkToFit="1"/>
      <protection locked="0"/>
    </xf>
    <xf numFmtId="0" fontId="3" fillId="0" borderId="3" xfId="1" applyFont="1" applyBorder="1" applyAlignment="1" applyProtection="1">
      <alignment horizontal="left" vertical="center" shrinkToFit="1"/>
      <protection locked="0"/>
    </xf>
    <xf numFmtId="0" fontId="3" fillId="0" borderId="1" xfId="1" applyFont="1" applyBorder="1" applyAlignment="1" applyProtection="1">
      <alignment horizontal="left" vertical="center" wrapText="1" shrinkToFit="1"/>
      <protection locked="0"/>
    </xf>
    <xf numFmtId="0" fontId="3" fillId="0" borderId="2" xfId="1" applyFont="1" applyBorder="1" applyAlignment="1" applyProtection="1">
      <alignment horizontal="left" vertical="center" wrapText="1" shrinkToFit="1"/>
      <protection locked="0"/>
    </xf>
    <xf numFmtId="0" fontId="3" fillId="0" borderId="3" xfId="1" applyFont="1" applyBorder="1" applyAlignment="1" applyProtection="1">
      <alignment horizontal="left" vertical="center" wrapText="1" shrinkToFit="1"/>
      <protection locked="0"/>
    </xf>
    <xf numFmtId="0" fontId="3" fillId="0" borderId="1" xfId="1" applyFont="1" applyBorder="1" applyAlignment="1" applyProtection="1">
      <alignment horizontal="center" vertical="center"/>
      <protection locked="0" hidden="1"/>
    </xf>
    <xf numFmtId="0" fontId="3" fillId="0" borderId="2" xfId="1" applyFont="1" applyBorder="1" applyAlignment="1" applyProtection="1">
      <alignment horizontal="center" vertical="center"/>
      <protection locked="0" hidden="1"/>
    </xf>
    <xf numFmtId="0" fontId="3" fillId="0" borderId="3" xfId="1" applyFont="1" applyBorder="1" applyAlignment="1" applyProtection="1">
      <alignment horizontal="center" vertical="center"/>
      <protection locked="0" hidden="1"/>
    </xf>
    <xf numFmtId="0" fontId="3" fillId="0" borderId="1" xfId="1" applyFont="1" applyBorder="1" applyAlignment="1" applyProtection="1">
      <alignment horizontal="left" vertical="center" wrapText="1"/>
      <protection locked="0" hidden="1"/>
    </xf>
    <xf numFmtId="0" fontId="3" fillId="0" borderId="2" xfId="1" applyFont="1" applyBorder="1" applyAlignment="1" applyProtection="1">
      <alignment horizontal="left" vertical="center" wrapText="1"/>
      <protection locked="0" hidden="1"/>
    </xf>
    <xf numFmtId="0" fontId="3" fillId="0" borderId="3" xfId="1" applyFont="1" applyBorder="1" applyAlignment="1" applyProtection="1">
      <alignment horizontal="left" vertical="center" wrapText="1"/>
      <protection locked="0" hidden="1"/>
    </xf>
    <xf numFmtId="49" fontId="26" fillId="0" borderId="1" xfId="1" applyNumberFormat="1" applyFont="1" applyBorder="1" applyAlignment="1" applyProtection="1">
      <alignment horizontal="center" vertical="center"/>
      <protection locked="0"/>
    </xf>
    <xf numFmtId="49" fontId="26" fillId="0" borderId="2" xfId="1" applyNumberFormat="1" applyFont="1" applyBorder="1" applyAlignment="1" applyProtection="1">
      <alignment horizontal="center" vertical="center"/>
      <protection locked="0"/>
    </xf>
    <xf numFmtId="49" fontId="26" fillId="0" borderId="3" xfId="1" applyNumberFormat="1" applyFont="1" applyBorder="1" applyAlignment="1" applyProtection="1">
      <alignment horizontal="center" vertical="center"/>
      <protection locked="0"/>
    </xf>
    <xf numFmtId="0" fontId="26" fillId="0" borderId="1" xfId="1" applyFont="1" applyBorder="1" applyAlignment="1" applyProtection="1">
      <alignment horizontal="center" vertical="center"/>
      <protection locked="0" hidden="1"/>
    </xf>
    <xf numFmtId="0" fontId="26" fillId="0" borderId="2" xfId="1" applyFont="1" applyBorder="1" applyAlignment="1" applyProtection="1">
      <alignment horizontal="center" vertical="center"/>
      <protection locked="0" hidden="1"/>
    </xf>
    <xf numFmtId="0" fontId="26" fillId="0" borderId="3" xfId="1" applyFont="1" applyBorder="1" applyAlignment="1" applyProtection="1">
      <alignment horizontal="center" vertical="center"/>
      <protection locked="0" hidden="1"/>
    </xf>
    <xf numFmtId="0" fontId="26" fillId="0" borderId="1" xfId="1" applyFont="1" applyBorder="1" applyAlignment="1" applyProtection="1">
      <alignment horizontal="center" vertical="center"/>
      <protection locked="0"/>
    </xf>
    <xf numFmtId="0" fontId="26" fillId="0" borderId="2" xfId="1" applyFont="1" applyBorder="1" applyAlignment="1" applyProtection="1">
      <alignment horizontal="center" vertical="center"/>
      <protection locked="0"/>
    </xf>
    <xf numFmtId="0" fontId="26" fillId="0" borderId="3" xfId="1" applyFont="1" applyBorder="1" applyAlignment="1" applyProtection="1">
      <alignment horizontal="center" vertical="center"/>
      <protection locked="0"/>
    </xf>
    <xf numFmtId="0" fontId="26" fillId="0" borderId="1" xfId="1" applyFont="1" applyBorder="1" applyAlignment="1" applyProtection="1">
      <alignment horizontal="center" vertical="center" shrinkToFit="1"/>
      <protection locked="0"/>
    </xf>
    <xf numFmtId="0" fontId="26" fillId="0" borderId="2" xfId="1" applyFont="1" applyBorder="1" applyAlignment="1" applyProtection="1">
      <alignment horizontal="center" vertical="center" shrinkToFit="1"/>
      <protection locked="0"/>
    </xf>
    <xf numFmtId="0" fontId="26" fillId="0" borderId="3" xfId="1" applyFont="1" applyBorder="1" applyAlignment="1" applyProtection="1">
      <alignment horizontal="center" vertical="center" shrinkToFit="1"/>
      <protection locked="0"/>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6" fillId="0" borderId="0" xfId="1" applyFont="1" applyAlignment="1">
      <alignment horizontal="left" vertical="center" wrapText="1"/>
    </xf>
    <xf numFmtId="0" fontId="36" fillId="0" borderId="15" xfId="1" applyFont="1" applyBorder="1" applyAlignment="1">
      <alignment horizontal="left" vertical="center" wrapText="1"/>
    </xf>
    <xf numFmtId="0" fontId="3" fillId="0" borderId="9" xfId="1" applyFont="1" applyBorder="1" applyAlignment="1" applyProtection="1">
      <alignment horizontal="left" vertical="top"/>
      <protection locked="0"/>
    </xf>
    <xf numFmtId="0" fontId="3" fillId="0" borderId="11" xfId="1" applyFont="1" applyBorder="1" applyAlignment="1" applyProtection="1">
      <alignment horizontal="left" vertical="top"/>
      <protection locked="0"/>
    </xf>
    <xf numFmtId="0" fontId="3" fillId="0" borderId="10" xfId="1" applyFont="1" applyBorder="1" applyAlignment="1" applyProtection="1">
      <alignment horizontal="left" vertical="top"/>
      <protection locked="0"/>
    </xf>
    <xf numFmtId="0" fontId="3" fillId="0" borderId="31" xfId="1" applyFont="1" applyBorder="1" applyAlignment="1" applyProtection="1">
      <alignment horizontal="left" vertical="top"/>
      <protection locked="0"/>
    </xf>
    <xf numFmtId="0" fontId="3" fillId="0" borderId="0" xfId="1" applyFont="1" applyAlignment="1" applyProtection="1">
      <alignment horizontal="left" vertical="top"/>
      <protection locked="0"/>
    </xf>
    <xf numFmtId="0" fontId="3" fillId="0" borderId="32" xfId="1" applyFont="1" applyBorder="1" applyAlignment="1" applyProtection="1">
      <alignment horizontal="left" vertical="top"/>
      <protection locked="0"/>
    </xf>
    <xf numFmtId="0" fontId="3" fillId="0" borderId="13" xfId="1" applyFont="1" applyBorder="1" applyAlignment="1" applyProtection="1">
      <alignment horizontal="left" vertical="top"/>
      <protection locked="0"/>
    </xf>
    <xf numFmtId="0" fontId="3" fillId="0" borderId="15" xfId="1" applyFont="1" applyBorder="1" applyAlignment="1" applyProtection="1">
      <alignment horizontal="left" vertical="top"/>
      <protection locked="0"/>
    </xf>
    <xf numFmtId="0" fontId="3" fillId="0" borderId="14" xfId="1" applyFont="1" applyBorder="1" applyAlignment="1" applyProtection="1">
      <alignment horizontal="left" vertical="top"/>
      <protection locked="0"/>
    </xf>
    <xf numFmtId="0" fontId="3" fillId="0" borderId="0" xfId="1" applyFont="1" applyAlignment="1" applyProtection="1">
      <alignment horizontal="center" vertical="center" shrinkToFit="1"/>
      <protection locked="0"/>
    </xf>
    <xf numFmtId="0" fontId="9" fillId="2" borderId="15" xfId="1" applyFont="1" applyFill="1" applyBorder="1" applyAlignment="1">
      <alignment horizontal="center" vertical="center"/>
    </xf>
    <xf numFmtId="0" fontId="27" fillId="2" borderId="1" xfId="1" applyFont="1" applyFill="1" applyBorder="1" applyAlignment="1">
      <alignment horizontal="center" vertical="center"/>
    </xf>
    <xf numFmtId="0" fontId="27" fillId="2" borderId="2" xfId="1" applyFont="1" applyFill="1" applyBorder="1" applyAlignment="1">
      <alignment horizontal="center" vertical="center"/>
    </xf>
    <xf numFmtId="0" fontId="27" fillId="2" borderId="3" xfId="1" applyFont="1" applyFill="1" applyBorder="1" applyAlignment="1">
      <alignment horizontal="center" vertical="center"/>
    </xf>
    <xf numFmtId="0" fontId="21" fillId="2" borderId="9"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16" fillId="0" borderId="27" xfId="1" applyFont="1" applyBorder="1" applyAlignment="1" applyProtection="1">
      <alignment horizontal="center" vertical="center" wrapText="1" shrinkToFit="1"/>
      <protection locked="0"/>
    </xf>
    <xf numFmtId="0" fontId="16" fillId="0" borderId="28" xfId="1" applyFont="1" applyBorder="1" applyAlignment="1" applyProtection="1">
      <alignment horizontal="center" vertical="center" wrapText="1" shrinkToFit="1"/>
      <protection locked="0"/>
    </xf>
    <xf numFmtId="0" fontId="16" fillId="0" borderId="29" xfId="1" applyFont="1" applyBorder="1" applyAlignment="1" applyProtection="1">
      <alignment horizontal="center" vertical="center" wrapText="1" shrinkToFit="1"/>
      <protection locked="0"/>
    </xf>
    <xf numFmtId="0" fontId="16" fillId="0" borderId="30" xfId="1" applyFont="1" applyBorder="1" applyAlignment="1" applyProtection="1">
      <alignment horizontal="center" vertical="center" wrapText="1" shrinkToFit="1"/>
      <protection locked="0"/>
    </xf>
    <xf numFmtId="176" fontId="16" fillId="0" borderId="27" xfId="1" applyNumberFormat="1" applyFont="1" applyBorder="1" applyAlignment="1" applyProtection="1">
      <alignment horizontal="center" vertical="center" wrapText="1"/>
      <protection locked="0" hidden="1"/>
    </xf>
    <xf numFmtId="176" fontId="16" fillId="0" borderId="99" xfId="1" applyNumberFormat="1" applyFont="1" applyBorder="1" applyAlignment="1" applyProtection="1">
      <alignment horizontal="center" vertical="center" wrapText="1"/>
      <protection locked="0" hidden="1"/>
    </xf>
    <xf numFmtId="176" fontId="16" fillId="0" borderId="110" xfId="1" applyNumberFormat="1" applyFont="1" applyBorder="1" applyAlignment="1" applyProtection="1">
      <alignment horizontal="center" vertical="center" wrapText="1"/>
      <protection locked="0" hidden="1"/>
    </xf>
    <xf numFmtId="176" fontId="16" fillId="0" borderId="29" xfId="1" applyNumberFormat="1" applyFont="1" applyBorder="1" applyAlignment="1" applyProtection="1">
      <alignment horizontal="center" vertical="center" wrapText="1"/>
      <protection locked="0" hidden="1"/>
    </xf>
    <xf numFmtId="176" fontId="16" fillId="0" borderId="100" xfId="1" applyNumberFormat="1" applyFont="1" applyBorder="1" applyAlignment="1" applyProtection="1">
      <alignment horizontal="center" vertical="center" wrapText="1"/>
      <protection locked="0" hidden="1"/>
    </xf>
    <xf numFmtId="176" fontId="16" fillId="0" borderId="111" xfId="1" applyNumberFormat="1" applyFont="1" applyBorder="1" applyAlignment="1" applyProtection="1">
      <alignment horizontal="center" vertical="center" wrapText="1"/>
      <protection locked="0" hidden="1"/>
    </xf>
    <xf numFmtId="176" fontId="16" fillId="0" borderId="24" xfId="1" applyNumberFormat="1" applyFont="1" applyBorder="1" applyAlignment="1" applyProtection="1">
      <alignment horizontal="center" vertical="center" shrinkToFit="1"/>
      <protection locked="0" hidden="1"/>
    </xf>
    <xf numFmtId="176" fontId="16" fillId="0" borderId="25" xfId="1" applyNumberFormat="1" applyFont="1" applyBorder="1" applyAlignment="1" applyProtection="1">
      <alignment horizontal="center" vertical="center" shrinkToFit="1"/>
      <protection locked="0" hidden="1"/>
    </xf>
    <xf numFmtId="176" fontId="16" fillId="0" borderId="26" xfId="1" applyNumberFormat="1" applyFont="1" applyBorder="1" applyAlignment="1" applyProtection="1">
      <alignment horizontal="center" vertical="center" shrinkToFit="1"/>
      <protection locked="0" hidden="1"/>
    </xf>
    <xf numFmtId="176" fontId="16" fillId="0" borderId="113" xfId="1" applyNumberFormat="1" applyFont="1" applyBorder="1" applyAlignment="1" applyProtection="1">
      <alignment horizontal="center" vertical="center" shrinkToFit="1"/>
      <protection locked="0" hidden="1"/>
    </xf>
    <xf numFmtId="176" fontId="16" fillId="0" borderId="99" xfId="1" applyNumberFormat="1" applyFont="1" applyBorder="1" applyAlignment="1" applyProtection="1">
      <alignment horizontal="center" vertical="center" shrinkToFit="1"/>
      <protection locked="0" hidden="1"/>
    </xf>
    <xf numFmtId="176" fontId="16" fillId="0" borderId="28" xfId="1" applyNumberFormat="1" applyFont="1" applyBorder="1" applyAlignment="1" applyProtection="1">
      <alignment horizontal="center" vertical="center" shrinkToFit="1"/>
      <protection locked="0" hidden="1"/>
    </xf>
    <xf numFmtId="176" fontId="16" fillId="0" borderId="114" xfId="1" applyNumberFormat="1" applyFont="1" applyBorder="1" applyAlignment="1" applyProtection="1">
      <alignment horizontal="center" vertical="center" shrinkToFit="1"/>
      <protection locked="0" hidden="1"/>
    </xf>
    <xf numFmtId="176" fontId="16" fillId="0" borderId="100" xfId="1" applyNumberFormat="1" applyFont="1" applyBorder="1" applyAlignment="1" applyProtection="1">
      <alignment horizontal="center" vertical="center" shrinkToFit="1"/>
      <protection locked="0" hidden="1"/>
    </xf>
    <xf numFmtId="176" fontId="16" fillId="0" borderId="30" xfId="1" applyNumberFormat="1" applyFont="1" applyBorder="1" applyAlignment="1" applyProtection="1">
      <alignment horizontal="center" vertical="center" shrinkToFit="1"/>
      <protection locked="0" hidden="1"/>
    </xf>
    <xf numFmtId="0" fontId="16" fillId="0" borderId="27" xfId="1" applyFont="1" applyBorder="1" applyAlignment="1" applyProtection="1">
      <alignment horizontal="center" vertical="center" shrinkToFit="1"/>
      <protection locked="0"/>
    </xf>
    <xf numFmtId="0" fontId="16" fillId="0" borderId="99" xfId="1" applyFont="1" applyBorder="1" applyAlignment="1" applyProtection="1">
      <alignment horizontal="center" vertical="center" shrinkToFit="1"/>
      <protection locked="0"/>
    </xf>
    <xf numFmtId="0" fontId="16" fillId="0" borderId="28" xfId="1" applyFont="1" applyBorder="1" applyAlignment="1" applyProtection="1">
      <alignment horizontal="center" vertical="center" shrinkToFit="1"/>
      <protection locked="0"/>
    </xf>
    <xf numFmtId="0" fontId="16" fillId="0" borderId="29" xfId="1" applyFont="1" applyBorder="1" applyAlignment="1" applyProtection="1">
      <alignment horizontal="center" vertical="center" shrinkToFit="1"/>
      <protection locked="0"/>
    </xf>
    <xf numFmtId="0" fontId="16" fillId="0" borderId="100" xfId="1" applyFont="1" applyBorder="1" applyAlignment="1" applyProtection="1">
      <alignment horizontal="center" vertical="center" shrinkToFit="1"/>
      <protection locked="0"/>
    </xf>
    <xf numFmtId="0" fontId="16" fillId="0" borderId="30" xfId="1" applyFont="1" applyBorder="1" applyAlignment="1" applyProtection="1">
      <alignment horizontal="center" vertical="center" shrinkToFit="1"/>
      <protection locked="0"/>
    </xf>
    <xf numFmtId="0" fontId="16" fillId="0" borderId="7" xfId="1" applyFont="1" applyBorder="1" applyAlignment="1" applyProtection="1">
      <alignment horizontal="center" vertical="center" shrinkToFit="1"/>
      <protection locked="0"/>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112" xfId="1" applyFont="1" applyBorder="1" applyAlignment="1">
      <alignment horizontal="center" vertical="center"/>
    </xf>
    <xf numFmtId="0" fontId="16" fillId="0" borderId="24" xfId="1" applyFont="1" applyBorder="1" applyAlignment="1">
      <alignment horizontal="center" vertical="center" shrinkToFit="1"/>
    </xf>
    <xf numFmtId="0" fontId="16" fillId="0" borderId="25" xfId="1" applyFont="1" applyBorder="1" applyAlignment="1">
      <alignment horizontal="center" vertical="center" shrinkToFit="1"/>
    </xf>
    <xf numFmtId="0" fontId="16" fillId="0" borderId="26" xfId="1" applyFont="1" applyBorder="1" applyAlignment="1">
      <alignment horizontal="center" vertical="center" shrinkToFit="1"/>
    </xf>
    <xf numFmtId="0" fontId="24" fillId="0" borderId="115" xfId="1" applyFont="1" applyBorder="1" applyAlignment="1">
      <alignment horizontal="center" vertical="center" wrapText="1"/>
    </xf>
    <xf numFmtId="0" fontId="3" fillId="0" borderId="19" xfId="1" applyFont="1" applyBorder="1" applyAlignment="1" applyProtection="1">
      <alignment horizontal="center" vertical="center"/>
      <protection locked="0"/>
    </xf>
    <xf numFmtId="0" fontId="16" fillId="0" borderId="6" xfId="1" applyFont="1" applyBorder="1" applyAlignment="1">
      <alignment horizontal="center" vertical="center"/>
    </xf>
    <xf numFmtId="0" fontId="16" fillId="0" borderId="23" xfId="1" applyFont="1" applyBorder="1" applyAlignment="1">
      <alignment horizontal="center" vertical="center"/>
    </xf>
    <xf numFmtId="0" fontId="16" fillId="0" borderId="115" xfId="1" applyFont="1" applyBorder="1" applyAlignment="1">
      <alignment horizontal="center" vertical="center"/>
    </xf>
    <xf numFmtId="0" fontId="16" fillId="0" borderId="7" xfId="1" applyFont="1" applyBorder="1" applyAlignment="1">
      <alignment horizontal="center" vertical="center" shrinkToFit="1"/>
    </xf>
    <xf numFmtId="0" fontId="3" fillId="0" borderId="20" xfId="1" applyFont="1" applyBorder="1" applyAlignment="1" applyProtection="1">
      <alignment horizontal="center" vertical="center"/>
      <protection locked="0"/>
    </xf>
    <xf numFmtId="0" fontId="3" fillId="0" borderId="21" xfId="1" applyFont="1" applyBorder="1" applyAlignment="1" applyProtection="1">
      <alignment horizontal="center" vertical="center"/>
      <protection locked="0"/>
    </xf>
    <xf numFmtId="0" fontId="3" fillId="0" borderId="22" xfId="1" applyFont="1" applyBorder="1" applyAlignment="1" applyProtection="1">
      <alignment horizontal="center" vertical="center"/>
      <protection locked="0"/>
    </xf>
    <xf numFmtId="0" fontId="3" fillId="2" borderId="8" xfId="1" applyFont="1" applyFill="1" applyBorder="1" applyAlignment="1">
      <alignment horizontal="center" vertical="center" shrinkToFit="1"/>
    </xf>
    <xf numFmtId="0" fontId="3" fillId="2" borderId="13" xfId="1" applyFont="1" applyFill="1" applyBorder="1" applyAlignment="1">
      <alignment horizontal="center" vertical="center" shrinkToFit="1"/>
    </xf>
    <xf numFmtId="0" fontId="3" fillId="2" borderId="14" xfId="1" applyFont="1" applyFill="1" applyBorder="1" applyAlignment="1">
      <alignment horizontal="center" vertical="center" shrinkToFit="1"/>
    </xf>
    <xf numFmtId="0" fontId="3" fillId="2" borderId="13"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6" xfId="1" applyFont="1" applyFill="1" applyBorder="1" applyAlignment="1">
      <alignment horizontal="center" vertical="center" shrinkToFit="1"/>
    </xf>
    <xf numFmtId="0" fontId="3" fillId="2" borderId="17" xfId="1" applyFont="1" applyFill="1" applyBorder="1" applyAlignment="1">
      <alignment horizontal="center" vertical="center" shrinkToFit="1"/>
    </xf>
    <xf numFmtId="0" fontId="3" fillId="2" borderId="18" xfId="1" applyFont="1" applyFill="1" applyBorder="1" applyAlignment="1">
      <alignment horizontal="center" vertical="center" shrinkToFit="1"/>
    </xf>
    <xf numFmtId="0" fontId="15" fillId="2" borderId="13" xfId="1" applyFont="1" applyFill="1" applyBorder="1" applyAlignment="1">
      <alignment horizontal="center" vertical="center" shrinkToFit="1"/>
    </xf>
    <xf numFmtId="0" fontId="15" fillId="2" borderId="15" xfId="1" applyFont="1" applyFill="1" applyBorder="1" applyAlignment="1">
      <alignment horizontal="center" vertical="center" shrinkToFit="1"/>
    </xf>
    <xf numFmtId="0" fontId="15" fillId="2" borderId="14" xfId="1" applyFont="1" applyFill="1" applyBorder="1" applyAlignment="1">
      <alignment horizontal="center" vertical="center" shrinkToFit="1"/>
    </xf>
    <xf numFmtId="0" fontId="21" fillId="2" borderId="13"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21" fillId="2" borderId="14" xfId="1" applyFont="1" applyFill="1" applyBorder="1" applyAlignment="1">
      <alignment horizontal="center" vertical="center" wrapText="1"/>
    </xf>
    <xf numFmtId="0" fontId="3" fillId="2" borderId="15" xfId="1" applyFont="1" applyFill="1" applyBorder="1" applyAlignment="1">
      <alignment horizontal="center" vertical="center" shrinkToFit="1"/>
    </xf>
    <xf numFmtId="0" fontId="3" fillId="2" borderId="12" xfId="1" applyFont="1" applyFill="1" applyBorder="1" applyAlignment="1">
      <alignment horizontal="center" vertical="center" shrinkToFit="1"/>
    </xf>
    <xf numFmtId="0" fontId="14" fillId="2" borderId="9"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178" fontId="3" fillId="0" borderId="1" xfId="1" applyNumberFormat="1" applyFont="1" applyBorder="1" applyAlignment="1">
      <alignment horizontal="center" vertical="center"/>
    </xf>
    <xf numFmtId="178" fontId="3" fillId="0" borderId="3" xfId="1" applyNumberFormat="1" applyFont="1" applyBorder="1" applyAlignment="1">
      <alignment horizontal="center" vertical="center"/>
    </xf>
    <xf numFmtId="0" fontId="3" fillId="2" borderId="9" xfId="1" applyFont="1" applyFill="1" applyBorder="1" applyAlignment="1">
      <alignment horizontal="center" vertical="center" shrinkToFit="1"/>
    </xf>
    <xf numFmtId="0" fontId="3" fillId="2" borderId="10" xfId="1" applyFont="1" applyFill="1" applyBorder="1" applyAlignment="1">
      <alignment horizontal="center" vertical="center" shrinkToFit="1"/>
    </xf>
    <xf numFmtId="0" fontId="7" fillId="2" borderId="15" xfId="1" applyFont="1" applyFill="1" applyBorder="1" applyAlignment="1">
      <alignment horizontal="center" vertical="center" shrinkToFit="1"/>
    </xf>
    <xf numFmtId="0" fontId="3" fillId="0" borderId="2" xfId="1" applyFont="1" applyBorder="1" applyAlignment="1" applyProtection="1">
      <alignment horizontal="center" vertical="center"/>
      <protection locked="0"/>
    </xf>
    <xf numFmtId="0" fontId="10" fillId="0" borderId="0" xfId="1" applyFont="1" applyAlignment="1">
      <alignment horizontal="center" vertical="center" shrinkToFit="1"/>
    </xf>
    <xf numFmtId="186" fontId="3" fillId="0" borderId="1" xfId="1" applyNumberFormat="1" applyFont="1" applyBorder="1" applyAlignment="1" applyProtection="1">
      <alignment horizontal="center" vertical="center" shrinkToFit="1"/>
      <protection locked="0"/>
    </xf>
    <xf numFmtId="186" fontId="3" fillId="0" borderId="2" xfId="1" applyNumberFormat="1" applyFont="1" applyBorder="1" applyAlignment="1" applyProtection="1">
      <alignment horizontal="center" vertical="center" shrinkToFit="1"/>
      <protection locked="0"/>
    </xf>
    <xf numFmtId="186" fontId="3" fillId="0" borderId="3" xfId="1" applyNumberFormat="1" applyFont="1" applyBorder="1" applyAlignment="1" applyProtection="1">
      <alignment horizontal="center" vertical="center" shrinkToFit="1"/>
      <protection locked="0"/>
    </xf>
    <xf numFmtId="0" fontId="3" fillId="2" borderId="1"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49" fontId="3" fillId="0" borderId="1" xfId="1" applyNumberFormat="1" applyFont="1" applyBorder="1" applyAlignment="1" applyProtection="1">
      <alignment horizontal="center" vertical="center"/>
      <protection locked="0"/>
    </xf>
    <xf numFmtId="49" fontId="3" fillId="0" borderId="2" xfId="1" applyNumberFormat="1" applyFont="1" applyBorder="1" applyAlignment="1" applyProtection="1">
      <alignment horizontal="center" vertical="center"/>
      <protection locked="0"/>
    </xf>
    <xf numFmtId="49" fontId="3" fillId="0" borderId="3" xfId="1" applyNumberFormat="1" applyFont="1" applyBorder="1" applyAlignment="1" applyProtection="1">
      <alignment horizontal="center" vertical="center"/>
      <protection locked="0"/>
    </xf>
    <xf numFmtId="0" fontId="3" fillId="2" borderId="21" xfId="1" applyFont="1" applyFill="1" applyBorder="1" applyAlignment="1">
      <alignment horizontal="center" vertical="center" shrinkToFit="1"/>
    </xf>
    <xf numFmtId="0" fontId="3" fillId="2" borderId="22" xfId="1" applyFont="1" applyFill="1" applyBorder="1" applyAlignment="1">
      <alignment horizontal="center" vertical="center" shrinkToFit="1"/>
    </xf>
    <xf numFmtId="0" fontId="3" fillId="3" borderId="19" xfId="1" applyFont="1" applyFill="1" applyBorder="1" applyAlignment="1" applyProtection="1">
      <alignment horizontal="center" vertical="center" shrinkToFit="1"/>
      <protection hidden="1"/>
    </xf>
    <xf numFmtId="182" fontId="3" fillId="0" borderId="19" xfId="1" applyNumberFormat="1" applyFont="1" applyBorder="1" applyAlignment="1" applyProtection="1">
      <alignment horizontal="center" vertical="center" shrinkToFit="1"/>
      <protection hidden="1"/>
    </xf>
    <xf numFmtId="0" fontId="3" fillId="3" borderId="2" xfId="1" applyFont="1" applyFill="1" applyBorder="1" applyAlignment="1" applyProtection="1">
      <alignment horizontal="center" vertical="center" shrinkToFit="1"/>
      <protection hidden="1"/>
    </xf>
    <xf numFmtId="14" fontId="3" fillId="0" borderId="1" xfId="1" applyNumberFormat="1" applyFont="1" applyBorder="1" applyAlignment="1" applyProtection="1">
      <alignment horizontal="center" vertical="center" shrinkToFit="1"/>
      <protection hidden="1"/>
    </xf>
    <xf numFmtId="14" fontId="3" fillId="0" borderId="2" xfId="1" applyNumberFormat="1" applyFont="1" applyBorder="1" applyAlignment="1" applyProtection="1">
      <alignment horizontal="center" vertical="center" shrinkToFit="1"/>
      <protection hidden="1"/>
    </xf>
    <xf numFmtId="14" fontId="3" fillId="0" borderId="3" xfId="1" applyNumberFormat="1" applyFont="1" applyBorder="1" applyAlignment="1" applyProtection="1">
      <alignment horizontal="center" vertical="center" shrinkToFit="1"/>
      <protection hidden="1"/>
    </xf>
    <xf numFmtId="0" fontId="3" fillId="3" borderId="1" xfId="1" applyFont="1" applyFill="1" applyBorder="1" applyAlignment="1" applyProtection="1">
      <alignment horizontal="center" vertical="center"/>
      <protection hidden="1"/>
    </xf>
    <xf numFmtId="0" fontId="3" fillId="3" borderId="2" xfId="1" applyFont="1" applyFill="1" applyBorder="1" applyAlignment="1" applyProtection="1">
      <alignment horizontal="center" vertical="center"/>
      <protection hidden="1"/>
    </xf>
    <xf numFmtId="0" fontId="3" fillId="3" borderId="3" xfId="1" applyFont="1" applyFill="1" applyBorder="1" applyAlignment="1" applyProtection="1">
      <alignment horizontal="center" vertical="center"/>
      <protection hidden="1"/>
    </xf>
    <xf numFmtId="0" fontId="25" fillId="0" borderId="7" xfId="1" applyFont="1" applyBorder="1" applyAlignment="1">
      <alignment horizontal="center" vertical="center" wrapText="1"/>
    </xf>
    <xf numFmtId="0" fontId="20" fillId="0" borderId="31" xfId="1" applyFont="1" applyBorder="1" applyAlignment="1">
      <alignment horizontal="center" vertical="center" wrapText="1"/>
    </xf>
    <xf numFmtId="0" fontId="20" fillId="0" borderId="0" xfId="1" applyFont="1" applyAlignment="1">
      <alignment horizontal="center" vertical="center" wrapText="1"/>
    </xf>
    <xf numFmtId="0" fontId="20" fillId="0" borderId="32"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31" xfId="1" applyFont="1" applyBorder="1" applyAlignment="1">
      <alignment horizontal="center" vertical="center" shrinkToFit="1"/>
    </xf>
    <xf numFmtId="0" fontId="20" fillId="0" borderId="0" xfId="1" applyFont="1" applyAlignment="1">
      <alignment horizontal="center" vertical="center" shrinkToFit="1"/>
    </xf>
    <xf numFmtId="0" fontId="20" fillId="0" borderId="32" xfId="1" applyFont="1" applyBorder="1" applyAlignment="1">
      <alignment horizontal="center" vertical="center" shrinkToFit="1"/>
    </xf>
    <xf numFmtId="0" fontId="20" fillId="0" borderId="13" xfId="1" applyFont="1" applyBorder="1" applyAlignment="1">
      <alignment horizontal="center" vertical="center" shrinkToFit="1"/>
    </xf>
    <xf numFmtId="0" fontId="20" fillId="0" borderId="15" xfId="1" applyFont="1" applyBorder="1" applyAlignment="1">
      <alignment horizontal="center" vertical="center" shrinkToFit="1"/>
    </xf>
    <xf numFmtId="0" fontId="20" fillId="0" borderId="14" xfId="1" applyFont="1" applyBorder="1" applyAlignment="1">
      <alignment horizontal="center" vertical="center" shrinkToFit="1"/>
    </xf>
    <xf numFmtId="0" fontId="52" fillId="0" borderId="8" xfId="1" applyFont="1" applyBorder="1" applyAlignment="1">
      <alignment horizontal="center" vertical="center"/>
    </xf>
    <xf numFmtId="0" fontId="20" fillId="0" borderId="12" xfId="1" applyFont="1" applyBorder="1" applyAlignment="1">
      <alignment horizontal="center" vertical="center"/>
    </xf>
    <xf numFmtId="0" fontId="53" fillId="0" borderId="31" xfId="1" applyFont="1" applyBorder="1" applyAlignment="1">
      <alignment horizontal="center" vertical="center" wrapText="1"/>
    </xf>
    <xf numFmtId="0" fontId="53" fillId="0" borderId="0" xfId="1" applyFont="1" applyAlignment="1">
      <alignment horizontal="center" vertical="center" wrapText="1"/>
    </xf>
    <xf numFmtId="0" fontId="53" fillId="0" borderId="32" xfId="1" applyFont="1" applyBorder="1" applyAlignment="1">
      <alignment horizontal="center" vertical="center" wrapText="1"/>
    </xf>
    <xf numFmtId="0" fontId="53" fillId="0" borderId="13" xfId="1" applyFont="1" applyBorder="1" applyAlignment="1">
      <alignment horizontal="center" vertical="center" wrapText="1"/>
    </xf>
    <xf numFmtId="0" fontId="53" fillId="0" borderId="15" xfId="1" applyFont="1" applyBorder="1" applyAlignment="1">
      <alignment horizontal="center" vertical="center" wrapText="1"/>
    </xf>
    <xf numFmtId="0" fontId="53" fillId="0" borderId="14" xfId="1" applyFont="1" applyBorder="1" applyAlignment="1">
      <alignment horizontal="center" vertical="center" wrapText="1"/>
    </xf>
    <xf numFmtId="0" fontId="48" fillId="0" borderId="9" xfId="1" applyFont="1" applyBorder="1" applyAlignment="1">
      <alignment horizontal="center" vertical="center"/>
    </xf>
    <xf numFmtId="0" fontId="48" fillId="0" borderId="13" xfId="1" applyFont="1" applyBorder="1" applyAlignment="1">
      <alignment horizontal="center" vertical="center"/>
    </xf>
    <xf numFmtId="0" fontId="48" fillId="0" borderId="56" xfId="1" applyFont="1" applyBorder="1" applyAlignment="1">
      <alignment horizontal="center" vertical="center"/>
    </xf>
    <xf numFmtId="0" fontId="48" fillId="0" borderId="55" xfId="1" applyFont="1" applyBorder="1" applyAlignment="1">
      <alignment horizontal="center" vertical="center"/>
    </xf>
    <xf numFmtId="0" fontId="53" fillId="2" borderId="46" xfId="1" applyFont="1" applyFill="1" applyBorder="1" applyAlignment="1">
      <alignment horizontal="center" vertical="center"/>
    </xf>
    <xf numFmtId="0" fontId="53" fillId="2" borderId="33" xfId="1" applyFont="1" applyFill="1" applyBorder="1" applyAlignment="1">
      <alignment horizontal="center" vertical="center"/>
    </xf>
    <xf numFmtId="0" fontId="53" fillId="2" borderId="47" xfId="1" applyFont="1" applyFill="1" applyBorder="1" applyAlignment="1">
      <alignment horizontal="center" vertical="center"/>
    </xf>
    <xf numFmtId="0" fontId="52" fillId="0" borderId="52" xfId="1" applyFont="1" applyBorder="1" applyAlignment="1">
      <alignment horizontal="center" vertical="center"/>
    </xf>
    <xf numFmtId="0" fontId="48" fillId="0" borderId="31" xfId="1" applyFont="1" applyBorder="1" applyAlignment="1">
      <alignment horizontal="center" vertical="center"/>
    </xf>
    <xf numFmtId="0" fontId="48" fillId="0" borderId="54" xfId="1" applyFont="1" applyBorder="1" applyAlignment="1">
      <alignment horizontal="center" vertical="center"/>
    </xf>
    <xf numFmtId="0" fontId="51" fillId="0" borderId="0" xfId="1" applyFont="1" applyAlignment="1">
      <alignment horizontal="left" vertical="center"/>
    </xf>
    <xf numFmtId="0" fontId="20" fillId="0" borderId="0" xfId="1" applyFont="1" applyAlignment="1">
      <alignment horizontal="left" vertical="center"/>
    </xf>
    <xf numFmtId="0" fontId="53" fillId="0" borderId="0" xfId="1" applyFont="1" applyAlignment="1">
      <alignment horizontal="left" vertical="center"/>
    </xf>
    <xf numFmtId="0" fontId="20" fillId="2" borderId="9"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0" xfId="1" applyFont="1" applyFill="1" applyBorder="1" applyAlignment="1">
      <alignment horizontal="center" vertical="center"/>
    </xf>
    <xf numFmtId="0" fontId="20" fillId="0" borderId="15" xfId="1" applyFont="1" applyBorder="1" applyAlignment="1">
      <alignment horizontal="left" vertical="center"/>
    </xf>
    <xf numFmtId="176" fontId="53" fillId="0" borderId="13" xfId="1" applyNumberFormat="1" applyFont="1" applyBorder="1" applyAlignment="1">
      <alignment horizontal="center" vertical="center" wrapText="1"/>
    </xf>
    <xf numFmtId="176" fontId="53" fillId="0" borderId="15" xfId="1" applyNumberFormat="1" applyFont="1" applyBorder="1" applyAlignment="1">
      <alignment horizontal="center" vertical="center" wrapText="1"/>
    </xf>
    <xf numFmtId="176" fontId="53" fillId="0" borderId="14" xfId="1" applyNumberFormat="1" applyFont="1" applyBorder="1" applyAlignment="1">
      <alignment horizontal="center" vertical="center" wrapText="1"/>
    </xf>
    <xf numFmtId="176" fontId="53" fillId="0" borderId="13" xfId="1" applyNumberFormat="1" applyFont="1" applyBorder="1" applyAlignment="1">
      <alignment horizontal="left" vertical="center" wrapText="1"/>
    </xf>
    <xf numFmtId="176" fontId="53" fillId="0" borderId="15" xfId="1" applyNumberFormat="1" applyFont="1" applyBorder="1" applyAlignment="1">
      <alignment horizontal="left" vertical="center" wrapText="1"/>
    </xf>
    <xf numFmtId="176" fontId="53" fillId="0" borderId="14" xfId="1" applyNumberFormat="1" applyFont="1" applyBorder="1" applyAlignment="1">
      <alignment horizontal="left" vertical="center" wrapText="1"/>
    </xf>
    <xf numFmtId="176" fontId="20" fillId="0" borderId="51" xfId="1" applyNumberFormat="1" applyFont="1" applyBorder="1" applyAlignment="1">
      <alignment horizontal="center" vertical="center"/>
    </xf>
    <xf numFmtId="176" fontId="20" fillId="0" borderId="44" xfId="1" applyNumberFormat="1" applyFont="1" applyBorder="1" applyAlignment="1">
      <alignment horizontal="center" vertical="center"/>
    </xf>
    <xf numFmtId="176" fontId="20" fillId="0" borderId="45" xfId="1" applyNumberFormat="1" applyFont="1" applyBorder="1" applyAlignment="1">
      <alignment horizontal="center" vertical="center"/>
    </xf>
    <xf numFmtId="176" fontId="20" fillId="0" borderId="13" xfId="1" applyNumberFormat="1" applyFont="1" applyBorder="1" applyAlignment="1">
      <alignment horizontal="center" vertical="center"/>
    </xf>
    <xf numFmtId="176" fontId="20" fillId="0" borderId="15" xfId="1" applyNumberFormat="1" applyFont="1" applyBorder="1" applyAlignment="1">
      <alignment horizontal="center" vertical="center"/>
    </xf>
    <xf numFmtId="176" fontId="20" fillId="0" borderId="14" xfId="1" applyNumberFormat="1" applyFont="1" applyBorder="1" applyAlignment="1">
      <alignment horizontal="center" vertical="center"/>
    </xf>
    <xf numFmtId="0" fontId="20" fillId="0" borderId="11" xfId="1" applyFont="1" applyBorder="1" applyAlignment="1">
      <alignment horizontal="left" vertical="center"/>
    </xf>
    <xf numFmtId="0" fontId="49" fillId="2" borderId="9" xfId="1" applyFont="1" applyFill="1" applyBorder="1" applyAlignment="1">
      <alignment horizontal="center" vertical="center"/>
    </xf>
    <xf numFmtId="0" fontId="58" fillId="2" borderId="35" xfId="1" applyFont="1" applyFill="1" applyBorder="1" applyAlignment="1">
      <alignment horizontal="center" vertical="center" shrinkToFit="1"/>
    </xf>
    <xf numFmtId="0" fontId="58" fillId="2" borderId="36" xfId="1" applyFont="1" applyFill="1" applyBorder="1" applyAlignment="1">
      <alignment horizontal="center" vertical="center" shrinkToFit="1"/>
    </xf>
    <xf numFmtId="0" fontId="58" fillId="2" borderId="37" xfId="1" applyFont="1" applyFill="1" applyBorder="1" applyAlignment="1">
      <alignment horizontal="center" vertical="center" shrinkToFit="1"/>
    </xf>
    <xf numFmtId="0" fontId="49" fillId="2" borderId="11" xfId="1" applyFont="1" applyFill="1" applyBorder="1" applyAlignment="1">
      <alignment horizontal="center" vertical="center"/>
    </xf>
    <xf numFmtId="0" fontId="49" fillId="2" borderId="10" xfId="1" applyFont="1" applyFill="1" applyBorder="1" applyAlignment="1">
      <alignment horizontal="center" vertical="center"/>
    </xf>
    <xf numFmtId="0" fontId="59" fillId="2" borderId="48" xfId="1" applyFont="1" applyFill="1" applyBorder="1" applyAlignment="1">
      <alignment horizontal="center" vertical="center"/>
    </xf>
    <xf numFmtId="0" fontId="59" fillId="2" borderId="49" xfId="1" applyFont="1" applyFill="1" applyBorder="1" applyAlignment="1">
      <alignment horizontal="center" vertical="center"/>
    </xf>
    <xf numFmtId="0" fontId="59" fillId="2" borderId="50" xfId="1" applyFont="1" applyFill="1" applyBorder="1" applyAlignment="1">
      <alignment horizontal="center" vertical="center"/>
    </xf>
    <xf numFmtId="0" fontId="51" fillId="2" borderId="34" xfId="1" applyFont="1" applyFill="1" applyBorder="1" applyAlignment="1">
      <alignment horizontal="center" vertical="center"/>
    </xf>
    <xf numFmtId="0" fontId="20" fillId="2" borderId="42" xfId="1" applyFont="1" applyFill="1" applyBorder="1" applyAlignment="1">
      <alignment horizontal="center" vertical="center"/>
    </xf>
    <xf numFmtId="0" fontId="51" fillId="2" borderId="42" xfId="1" applyFont="1" applyFill="1" applyBorder="1" applyAlignment="1">
      <alignment horizontal="center" vertical="center"/>
    </xf>
    <xf numFmtId="0" fontId="20" fillId="2" borderId="43" xfId="1" applyFont="1" applyFill="1" applyBorder="1" applyAlignment="1">
      <alignment horizontal="center" vertical="center"/>
    </xf>
    <xf numFmtId="0" fontId="47" fillId="2" borderId="13" xfId="1" applyFont="1" applyFill="1" applyBorder="1" applyAlignment="1">
      <alignment horizontal="center" vertical="center"/>
    </xf>
    <xf numFmtId="0" fontId="47" fillId="2" borderId="15" xfId="1" applyFont="1" applyFill="1" applyBorder="1" applyAlignment="1">
      <alignment horizontal="center" vertical="center"/>
    </xf>
    <xf numFmtId="0" fontId="47" fillId="2" borderId="38" xfId="1" applyFont="1" applyFill="1" applyBorder="1" applyAlignment="1">
      <alignment horizontal="center" vertical="center"/>
    </xf>
    <xf numFmtId="0" fontId="48" fillId="0" borderId="40" xfId="1" applyFont="1" applyBorder="1" applyAlignment="1">
      <alignment horizontal="center" vertical="center"/>
    </xf>
    <xf numFmtId="176" fontId="20" fillId="0" borderId="38" xfId="1" applyNumberFormat="1" applyFont="1" applyBorder="1" applyAlignment="1">
      <alignment horizontal="center" vertical="center"/>
    </xf>
    <xf numFmtId="0" fontId="20" fillId="2" borderId="34" xfId="1" applyFont="1" applyFill="1" applyBorder="1" applyAlignment="1">
      <alignment horizontal="center" vertical="center"/>
    </xf>
    <xf numFmtId="0" fontId="48" fillId="0" borderId="36" xfId="1" applyFont="1" applyBorder="1" applyAlignment="1">
      <alignment horizontal="center" vertical="center"/>
    </xf>
    <xf numFmtId="0" fontId="20" fillId="0" borderId="11" xfId="1" applyFont="1" applyBorder="1" applyAlignment="1">
      <alignment horizontal="center" vertical="center"/>
    </xf>
    <xf numFmtId="0" fontId="20" fillId="0" borderId="10" xfId="1" applyFont="1" applyBorder="1" applyAlignment="1">
      <alignment horizontal="center" vertical="center"/>
    </xf>
    <xf numFmtId="0" fontId="20" fillId="0" borderId="15" xfId="1" applyFont="1" applyBorder="1" applyAlignment="1">
      <alignment horizontal="center" vertical="center"/>
    </xf>
    <xf numFmtId="0" fontId="20" fillId="0" borderId="14" xfId="1" applyFont="1" applyBorder="1" applyAlignment="1">
      <alignment horizontal="center" vertical="center"/>
    </xf>
    <xf numFmtId="176" fontId="20" fillId="0" borderId="11" xfId="1" applyNumberFormat="1" applyFont="1" applyBorder="1" applyAlignment="1">
      <alignment horizontal="center" vertical="center"/>
    </xf>
    <xf numFmtId="176" fontId="20" fillId="0" borderId="10" xfId="1" applyNumberFormat="1" applyFont="1" applyBorder="1" applyAlignment="1">
      <alignment horizontal="center" vertical="center"/>
    </xf>
    <xf numFmtId="0" fontId="53" fillId="0" borderId="31" xfId="1" applyFont="1" applyBorder="1" applyAlignment="1">
      <alignment horizontal="center" vertical="top" wrapText="1"/>
    </xf>
    <xf numFmtId="0" fontId="53" fillId="0" borderId="0" xfId="1" applyFont="1" applyAlignment="1">
      <alignment horizontal="center" vertical="top" wrapText="1"/>
    </xf>
    <xf numFmtId="0" fontId="53" fillId="0" borderId="32" xfId="1" applyFont="1" applyBorder="1" applyAlignment="1">
      <alignment horizontal="center" vertical="top" wrapText="1"/>
    </xf>
    <xf numFmtId="0" fontId="53" fillId="0" borderId="13" xfId="1" applyFont="1" applyBorder="1" applyAlignment="1">
      <alignment horizontal="center" vertical="top" wrapText="1"/>
    </xf>
    <xf numFmtId="0" fontId="53" fillId="0" borderId="15" xfId="1" applyFont="1" applyBorder="1" applyAlignment="1">
      <alignment horizontal="center" vertical="top" wrapText="1"/>
    </xf>
    <xf numFmtId="0" fontId="53" fillId="0" borderId="14" xfId="1" applyFont="1" applyBorder="1" applyAlignment="1">
      <alignment horizontal="center" vertical="top" wrapText="1"/>
    </xf>
    <xf numFmtId="0" fontId="53" fillId="2" borderId="13" xfId="1" applyFont="1" applyFill="1" applyBorder="1" applyAlignment="1">
      <alignment horizontal="center" vertical="center"/>
    </xf>
    <xf numFmtId="0" fontId="53" fillId="2" borderId="15" xfId="1" applyFont="1" applyFill="1" applyBorder="1" applyAlignment="1">
      <alignment horizontal="center" vertical="center"/>
    </xf>
    <xf numFmtId="0" fontId="53" fillId="2" borderId="38" xfId="1" applyFont="1" applyFill="1" applyBorder="1" applyAlignment="1">
      <alignment horizontal="center" vertical="center"/>
    </xf>
    <xf numFmtId="0" fontId="49" fillId="2" borderId="34" xfId="1" applyFont="1" applyFill="1" applyBorder="1" applyAlignment="1">
      <alignment horizontal="center" vertical="center"/>
    </xf>
    <xf numFmtId="176" fontId="34" fillId="0" borderId="11" xfId="1" applyNumberFormat="1" applyFont="1" applyBorder="1" applyAlignment="1">
      <alignment horizontal="center" vertical="center"/>
    </xf>
    <xf numFmtId="176" fontId="34" fillId="0" borderId="10" xfId="1" applyNumberFormat="1" applyFont="1" applyBorder="1" applyAlignment="1">
      <alignment horizontal="center" vertical="center"/>
    </xf>
    <xf numFmtId="176" fontId="34" fillId="0" borderId="15" xfId="1" applyNumberFormat="1" applyFont="1" applyBorder="1" applyAlignment="1">
      <alignment horizontal="center" vertical="center"/>
    </xf>
    <xf numFmtId="176" fontId="34" fillId="0" borderId="14" xfId="1" applyNumberFormat="1" applyFont="1" applyBorder="1" applyAlignment="1">
      <alignment horizontal="center" vertical="center"/>
    </xf>
    <xf numFmtId="0" fontId="20" fillId="2" borderId="13"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38" xfId="1" applyFont="1" applyFill="1" applyBorder="1" applyAlignment="1">
      <alignment horizontal="center" vertical="center"/>
    </xf>
    <xf numFmtId="0" fontId="49" fillId="2" borderId="19" xfId="1" applyFont="1" applyFill="1" applyBorder="1" applyAlignment="1">
      <alignment vertical="center" shrinkToFit="1"/>
    </xf>
    <xf numFmtId="0" fontId="49" fillId="2" borderId="104" xfId="1" applyFont="1" applyFill="1" applyBorder="1" applyAlignment="1">
      <alignment vertical="center" shrinkToFit="1"/>
    </xf>
    <xf numFmtId="0" fontId="20" fillId="0" borderId="3" xfId="1" applyFont="1" applyBorder="1" applyAlignment="1">
      <alignment vertical="center" shrinkToFit="1"/>
    </xf>
    <xf numFmtId="0" fontId="20" fillId="0" borderId="19" xfId="1" applyFont="1" applyBorder="1" applyAlignment="1">
      <alignment vertical="center" shrinkToFit="1"/>
    </xf>
    <xf numFmtId="0" fontId="41" fillId="0" borderId="0" xfId="1" applyFont="1" applyAlignment="1">
      <alignment horizontal="center" vertical="center"/>
    </xf>
    <xf numFmtId="0" fontId="43" fillId="0" borderId="0" xfId="1" applyFont="1" applyAlignment="1">
      <alignment horizontal="center" vertical="center"/>
    </xf>
    <xf numFmtId="0" fontId="49" fillId="2" borderId="9" xfId="1" applyFont="1" applyFill="1" applyBorder="1" applyAlignment="1">
      <alignment horizontal="center" vertical="center" wrapText="1" shrinkToFit="1"/>
    </xf>
    <xf numFmtId="0" fontId="49" fillId="2" borderId="11" xfId="1" applyFont="1" applyFill="1" applyBorder="1" applyAlignment="1">
      <alignment horizontal="center" vertical="center" shrinkToFit="1"/>
    </xf>
    <xf numFmtId="0" fontId="49" fillId="2" borderId="34" xfId="1" applyFont="1" applyFill="1" applyBorder="1" applyAlignment="1">
      <alignment horizontal="center" vertical="center" shrinkToFit="1"/>
    </xf>
    <xf numFmtId="0" fontId="49" fillId="2" borderId="13" xfId="1" applyFont="1" applyFill="1" applyBorder="1" applyAlignment="1">
      <alignment horizontal="center" vertical="center" shrinkToFit="1"/>
    </xf>
    <xf numFmtId="0" fontId="49" fillId="2" borderId="15" xfId="1" applyFont="1" applyFill="1" applyBorder="1" applyAlignment="1">
      <alignment horizontal="center" vertical="center" shrinkToFit="1"/>
    </xf>
    <xf numFmtId="0" fontId="49" fillId="2" borderId="38" xfId="1" applyFont="1" applyFill="1" applyBorder="1" applyAlignment="1">
      <alignment horizontal="center" vertical="center" shrinkToFit="1"/>
    </xf>
    <xf numFmtId="0" fontId="53" fillId="0" borderId="11" xfId="1" applyFont="1" applyBorder="1" applyAlignment="1">
      <alignment horizontal="center" vertical="center" shrinkToFit="1"/>
    </xf>
    <xf numFmtId="0" fontId="53" fillId="0" borderId="10" xfId="1" applyFont="1" applyBorder="1" applyAlignment="1">
      <alignment horizontal="center" vertical="center" shrinkToFit="1"/>
    </xf>
    <xf numFmtId="0" fontId="53" fillId="0" borderId="15" xfId="1" applyFont="1" applyBorder="1" applyAlignment="1">
      <alignment horizontal="center" vertical="center" shrinkToFit="1"/>
    </xf>
    <xf numFmtId="0" fontId="53" fillId="0" borderId="14" xfId="1" applyFont="1" applyBorder="1" applyAlignment="1">
      <alignment horizontal="center" vertical="center" shrinkToFit="1"/>
    </xf>
    <xf numFmtId="0" fontId="50" fillId="0" borderId="36" xfId="1" applyFont="1" applyBorder="1" applyAlignment="1">
      <alignment vertical="center" shrinkToFit="1"/>
    </xf>
    <xf numFmtId="0" fontId="50" fillId="0" borderId="37" xfId="1" applyFont="1" applyBorder="1" applyAlignment="1">
      <alignment vertical="center" shrinkToFit="1"/>
    </xf>
    <xf numFmtId="0" fontId="20" fillId="0" borderId="9" xfId="1" applyFont="1" applyBorder="1" applyAlignment="1">
      <alignment horizontal="center"/>
    </xf>
    <xf numFmtId="0" fontId="20" fillId="0" borderId="11" xfId="1" applyFont="1" applyBorder="1" applyAlignment="1">
      <alignment horizontal="center"/>
    </xf>
    <xf numFmtId="0" fontId="20" fillId="0" borderId="10" xfId="1" applyFont="1" applyBorder="1" applyAlignment="1">
      <alignment horizontal="center"/>
    </xf>
    <xf numFmtId="0" fontId="20" fillId="0" borderId="31" xfId="1" applyFont="1" applyBorder="1" applyAlignment="1">
      <alignment horizontal="center"/>
    </xf>
    <xf numFmtId="0" fontId="20" fillId="0" borderId="0" xfId="1" applyFont="1" applyAlignment="1">
      <alignment horizontal="center"/>
    </xf>
    <xf numFmtId="0" fontId="20" fillId="0" borderId="32" xfId="1" applyFont="1" applyBorder="1" applyAlignment="1">
      <alignment horizontal="center"/>
    </xf>
    <xf numFmtId="0" fontId="50" fillId="0" borderId="40" xfId="1" applyFont="1" applyBorder="1" applyAlignment="1">
      <alignment vertical="center" shrinkToFit="1"/>
    </xf>
    <xf numFmtId="0" fontId="50" fillId="0" borderId="41" xfId="1" applyFont="1" applyBorder="1" applyAlignment="1">
      <alignment vertical="center" shrinkToFit="1"/>
    </xf>
    <xf numFmtId="0" fontId="53" fillId="0" borderId="31" xfId="1" applyFont="1" applyBorder="1" applyAlignment="1">
      <alignment horizontal="center" vertical="center"/>
    </xf>
    <xf numFmtId="0" fontId="53" fillId="0" borderId="0" xfId="1" applyFont="1" applyAlignment="1">
      <alignment horizontal="center" vertical="center"/>
    </xf>
    <xf numFmtId="0" fontId="53" fillId="0" borderId="32" xfId="1" applyFont="1" applyBorder="1" applyAlignment="1">
      <alignment horizontal="center" vertical="center"/>
    </xf>
    <xf numFmtId="0" fontId="52" fillId="0" borderId="39" xfId="1" applyFont="1" applyBorder="1" applyAlignment="1">
      <alignment horizontal="center" vertical="center" shrinkToFit="1"/>
    </xf>
    <xf numFmtId="0" fontId="52" fillId="0" borderId="40" xfId="1" applyFont="1" applyBorder="1" applyAlignment="1">
      <alignment horizontal="center" vertical="center" shrinkToFit="1"/>
    </xf>
    <xf numFmtId="0" fontId="52" fillId="0" borderId="41" xfId="1" applyFont="1" applyBorder="1" applyAlignment="1">
      <alignment horizontal="center" vertical="center" shrinkToFit="1"/>
    </xf>
    <xf numFmtId="0" fontId="59" fillId="2" borderId="35" xfId="1" applyFont="1" applyFill="1" applyBorder="1" applyAlignment="1">
      <alignment horizontal="center" vertical="center" shrinkToFit="1"/>
    </xf>
    <xf numFmtId="0" fontId="59" fillId="2" borderId="36" xfId="1" applyFont="1" applyFill="1" applyBorder="1" applyAlignment="1">
      <alignment horizontal="center" vertical="center" shrinkToFit="1"/>
    </xf>
    <xf numFmtId="0" fontId="59" fillId="2" borderId="37" xfId="1" applyFont="1" applyFill="1" applyBorder="1" applyAlignment="1">
      <alignment horizontal="center" vertical="center" shrinkToFit="1"/>
    </xf>
    <xf numFmtId="0" fontId="20" fillId="0" borderId="39" xfId="1" applyFont="1" applyBorder="1" applyAlignment="1">
      <alignment horizontal="center" vertical="center" shrinkToFit="1"/>
    </xf>
    <xf numFmtId="0" fontId="20" fillId="0" borderId="40" xfId="1" applyFont="1" applyBorder="1" applyAlignment="1">
      <alignment horizontal="center" vertical="center" shrinkToFit="1"/>
    </xf>
    <xf numFmtId="0" fontId="20" fillId="0" borderId="41" xfId="1" applyFont="1" applyBorder="1" applyAlignment="1">
      <alignment horizontal="center" vertical="center" shrinkToFit="1"/>
    </xf>
    <xf numFmtId="179" fontId="20" fillId="0" borderId="106" xfId="1" applyNumberFormat="1" applyFont="1" applyBorder="1" applyAlignment="1">
      <alignment horizontal="center" vertical="center" shrinkToFit="1"/>
    </xf>
    <xf numFmtId="179" fontId="20" fillId="0" borderId="107" xfId="1" applyNumberFormat="1" applyFont="1" applyBorder="1" applyAlignment="1">
      <alignment horizontal="center" vertical="center" shrinkToFit="1"/>
    </xf>
    <xf numFmtId="179" fontId="20" fillId="0" borderId="105" xfId="1" applyNumberFormat="1" applyFont="1" applyBorder="1" applyAlignment="1">
      <alignment horizontal="center" vertical="center" shrinkToFit="1"/>
    </xf>
    <xf numFmtId="0" fontId="58" fillId="2" borderId="35" xfId="1" applyFont="1" applyFill="1" applyBorder="1" applyAlignment="1">
      <alignment horizontal="center" vertical="center" wrapText="1"/>
    </xf>
    <xf numFmtId="0" fontId="58" fillId="2" borderId="36" xfId="1" applyFont="1" applyFill="1" applyBorder="1" applyAlignment="1">
      <alignment horizontal="center" vertical="center" wrapText="1"/>
    </xf>
    <xf numFmtId="0" fontId="58" fillId="2" borderId="37" xfId="1" applyFont="1" applyFill="1" applyBorder="1" applyAlignment="1">
      <alignment horizontal="center" vertical="center" wrapText="1"/>
    </xf>
    <xf numFmtId="176" fontId="47" fillId="0" borderId="11" xfId="1" applyNumberFormat="1" applyFont="1" applyBorder="1" applyAlignment="1">
      <alignment horizontal="center" vertical="center" shrinkToFit="1"/>
    </xf>
    <xf numFmtId="176" fontId="47" fillId="0" borderId="10" xfId="1" applyNumberFormat="1" applyFont="1" applyBorder="1" applyAlignment="1">
      <alignment horizontal="center" vertical="center" shrinkToFit="1"/>
    </xf>
    <xf numFmtId="176" fontId="47" fillId="0" borderId="15" xfId="1" applyNumberFormat="1" applyFont="1" applyBorder="1" applyAlignment="1">
      <alignment horizontal="center" vertical="center" shrinkToFit="1"/>
    </xf>
    <xf numFmtId="176" fontId="47" fillId="0" borderId="14" xfId="1" applyNumberFormat="1" applyFont="1" applyBorder="1" applyAlignment="1">
      <alignment horizontal="center" vertical="center" shrinkToFit="1"/>
    </xf>
    <xf numFmtId="0" fontId="47" fillId="0" borderId="11" xfId="1" applyFont="1" applyBorder="1" applyAlignment="1">
      <alignment horizontal="left" vertical="center" wrapText="1"/>
    </xf>
    <xf numFmtId="0" fontId="47" fillId="0" borderId="10" xfId="1" applyFont="1" applyBorder="1" applyAlignment="1">
      <alignment horizontal="left" vertical="center" wrapText="1"/>
    </xf>
    <xf numFmtId="0" fontId="47" fillId="0" borderId="15" xfId="1" applyFont="1" applyBorder="1" applyAlignment="1">
      <alignment horizontal="left" vertical="center" wrapText="1"/>
    </xf>
    <xf numFmtId="0" fontId="47" fillId="0" borderId="14" xfId="1" applyFont="1" applyBorder="1" applyAlignment="1">
      <alignment horizontal="left" vertical="center" wrapText="1"/>
    </xf>
    <xf numFmtId="0" fontId="47" fillId="0" borderId="11" xfId="1" applyFont="1" applyBorder="1" applyAlignment="1">
      <alignment horizontal="center" vertical="center" shrinkToFit="1"/>
    </xf>
    <xf numFmtId="0" fontId="47" fillId="0" borderId="10" xfId="1" applyFont="1" applyBorder="1" applyAlignment="1">
      <alignment horizontal="center" vertical="center" shrinkToFit="1"/>
    </xf>
    <xf numFmtId="0" fontId="47" fillId="0" borderId="15" xfId="1" applyFont="1" applyBorder="1" applyAlignment="1">
      <alignment horizontal="center" vertical="center" shrinkToFit="1"/>
    </xf>
    <xf numFmtId="0" fontId="47" fillId="0" borderId="14" xfId="1" applyFont="1" applyBorder="1" applyAlignment="1">
      <alignment horizontal="center" vertical="center" shrinkToFit="1"/>
    </xf>
    <xf numFmtId="0" fontId="47" fillId="0" borderId="0" xfId="1" applyFont="1" applyAlignment="1">
      <alignment horizontal="left" vertical="center" wrapText="1"/>
    </xf>
    <xf numFmtId="0" fontId="47" fillId="0" borderId="32" xfId="1" applyFont="1" applyBorder="1" applyAlignment="1">
      <alignment horizontal="left" vertical="center" wrapText="1"/>
    </xf>
    <xf numFmtId="40" fontId="47" fillId="0" borderId="11" xfId="1" applyNumberFormat="1" applyFont="1" applyBorder="1" applyAlignment="1">
      <alignment horizontal="center" vertical="center" shrinkToFit="1"/>
    </xf>
    <xf numFmtId="40" fontId="47" fillId="0" borderId="10" xfId="1" applyNumberFormat="1" applyFont="1" applyBorder="1" applyAlignment="1">
      <alignment horizontal="center" vertical="center" shrinkToFit="1"/>
    </xf>
    <xf numFmtId="40" fontId="47" fillId="0" borderId="15" xfId="1" applyNumberFormat="1" applyFont="1" applyBorder="1" applyAlignment="1">
      <alignment horizontal="center" vertical="center" shrinkToFit="1"/>
    </xf>
    <xf numFmtId="40" fontId="47" fillId="0" borderId="14" xfId="1" applyNumberFormat="1" applyFont="1" applyBorder="1" applyAlignment="1">
      <alignment horizontal="center" vertical="center" shrinkToFit="1"/>
    </xf>
    <xf numFmtId="0" fontId="48" fillId="2" borderId="9" xfId="1" applyFont="1" applyFill="1" applyBorder="1" applyAlignment="1">
      <alignment horizontal="center" vertical="center"/>
    </xf>
    <xf numFmtId="0" fontId="48" fillId="2" borderId="11" xfId="1" applyFont="1" applyFill="1" applyBorder="1" applyAlignment="1">
      <alignment horizontal="center" vertical="center"/>
    </xf>
    <xf numFmtId="0" fontId="48" fillId="2" borderId="34" xfId="1" applyFont="1" applyFill="1" applyBorder="1" applyAlignment="1">
      <alignment horizontal="center" vertical="center"/>
    </xf>
    <xf numFmtId="176" fontId="34" fillId="0" borderId="63" xfId="1" applyNumberFormat="1" applyFont="1" applyBorder="1" applyAlignment="1">
      <alignment horizontal="left" vertical="top" wrapText="1"/>
    </xf>
    <xf numFmtId="176" fontId="34" fillId="0" borderId="61" xfId="1" applyNumberFormat="1" applyFont="1" applyBorder="1" applyAlignment="1">
      <alignment horizontal="left" vertical="top" wrapText="1"/>
    </xf>
    <xf numFmtId="176" fontId="34" fillId="0" borderId="62" xfId="1" applyNumberFormat="1" applyFont="1" applyBorder="1" applyAlignment="1">
      <alignment horizontal="left" vertical="top" wrapText="1"/>
    </xf>
    <xf numFmtId="176" fontId="34" fillId="0" borderId="54" xfId="1" applyNumberFormat="1" applyFont="1" applyBorder="1" applyAlignment="1">
      <alignment horizontal="left" vertical="top" wrapText="1"/>
    </xf>
    <xf numFmtId="176" fontId="34" fillId="0" borderId="0" xfId="1" applyNumberFormat="1" applyFont="1" applyAlignment="1">
      <alignment horizontal="left" vertical="top" wrapText="1"/>
    </xf>
    <xf numFmtId="176" fontId="34" fillId="0" borderId="53" xfId="1" applyNumberFormat="1" applyFont="1" applyBorder="1" applyAlignment="1">
      <alignment horizontal="left" vertical="top" wrapText="1"/>
    </xf>
    <xf numFmtId="176" fontId="34" fillId="0" borderId="65" xfId="1" applyNumberFormat="1" applyFont="1" applyBorder="1" applyAlignment="1">
      <alignment horizontal="left" vertical="top" wrapText="1"/>
    </xf>
    <xf numFmtId="176" fontId="34" fillId="0" borderId="33" xfId="1" applyNumberFormat="1" applyFont="1" applyBorder="1" applyAlignment="1">
      <alignment horizontal="left" vertical="top" wrapText="1"/>
    </xf>
    <xf numFmtId="176" fontId="34" fillId="0" borderId="66" xfId="1" applyNumberFormat="1" applyFont="1" applyBorder="1" applyAlignment="1">
      <alignment horizontal="left" vertical="top" wrapText="1"/>
    </xf>
    <xf numFmtId="0" fontId="54" fillId="0" borderId="65" xfId="1" applyFont="1" applyBorder="1" applyAlignment="1">
      <alignment horizontal="center" vertical="center" shrinkToFit="1"/>
    </xf>
    <xf numFmtId="0" fontId="54" fillId="0" borderId="66" xfId="1" applyFont="1" applyBorder="1" applyAlignment="1">
      <alignment horizontal="center" vertical="center" shrinkToFit="1"/>
    </xf>
    <xf numFmtId="0" fontId="54" fillId="0" borderId="65" xfId="1" applyFont="1" applyBorder="1" applyAlignment="1">
      <alignment horizontal="center" vertical="center" wrapText="1" shrinkToFit="1"/>
    </xf>
    <xf numFmtId="0" fontId="54" fillId="0" borderId="66" xfId="1" applyFont="1" applyBorder="1" applyAlignment="1">
      <alignment horizontal="center" vertical="center" wrapText="1" shrinkToFit="1"/>
    </xf>
    <xf numFmtId="0" fontId="54" fillId="0" borderId="33" xfId="1" applyFont="1" applyBorder="1" applyAlignment="1">
      <alignment horizontal="center" vertical="center" shrinkToFit="1"/>
    </xf>
    <xf numFmtId="14" fontId="34" fillId="0" borderId="65" xfId="1" applyNumberFormat="1" applyFont="1" applyBorder="1" applyAlignment="1">
      <alignment horizontal="center" vertical="center"/>
    </xf>
    <xf numFmtId="14" fontId="34" fillId="0" borderId="66" xfId="1" applyNumberFormat="1" applyFont="1" applyBorder="1" applyAlignment="1">
      <alignment horizontal="center" vertical="center"/>
    </xf>
    <xf numFmtId="0" fontId="34" fillId="0" borderId="65" xfId="1" applyFont="1" applyBorder="1" applyAlignment="1">
      <alignment horizontal="center" vertical="center"/>
    </xf>
    <xf numFmtId="0" fontId="34" fillId="0" borderId="66" xfId="1" applyFont="1" applyBorder="1" applyAlignment="1">
      <alignment horizontal="center" vertical="center"/>
    </xf>
    <xf numFmtId="0" fontId="34" fillId="0" borderId="47" xfId="1" applyFont="1" applyBorder="1" applyAlignment="1">
      <alignment horizontal="center" vertical="center"/>
    </xf>
    <xf numFmtId="0" fontId="20" fillId="0" borderId="0" xfId="1" applyFont="1" applyAlignment="1">
      <alignment horizontal="left" vertical="center" shrinkToFit="1"/>
    </xf>
    <xf numFmtId="0" fontId="139" fillId="0" borderId="69" xfId="1" applyFont="1" applyBorder="1" applyAlignment="1">
      <alignment horizontal="center" vertical="center" wrapText="1" shrinkToFit="1"/>
    </xf>
    <xf numFmtId="0" fontId="139" fillId="0" borderId="70" xfId="1" applyFont="1" applyBorder="1" applyAlignment="1">
      <alignment horizontal="center" vertical="center" wrapText="1" shrinkToFit="1"/>
    </xf>
    <xf numFmtId="0" fontId="33" fillId="0" borderId="69" xfId="1" applyFont="1" applyBorder="1" applyAlignment="1">
      <alignment horizontal="left" vertical="center" wrapText="1"/>
    </xf>
    <xf numFmtId="0" fontId="33" fillId="0" borderId="40" xfId="1" applyFont="1" applyBorder="1" applyAlignment="1">
      <alignment horizontal="left" vertical="center" wrapText="1"/>
    </xf>
    <xf numFmtId="0" fontId="33" fillId="0" borderId="70" xfId="1" applyFont="1" applyBorder="1" applyAlignment="1">
      <alignment horizontal="left" vertical="center" wrapText="1"/>
    </xf>
    <xf numFmtId="0" fontId="35" fillId="0" borderId="69" xfId="1" applyFont="1" applyBorder="1" applyAlignment="1">
      <alignment horizontal="center" vertical="center" wrapText="1" shrinkToFit="1"/>
    </xf>
    <xf numFmtId="0" fontId="35" fillId="0" borderId="40" xfId="1" applyFont="1" applyBorder="1" applyAlignment="1">
      <alignment horizontal="center" vertical="center" wrapText="1" shrinkToFit="1"/>
    </xf>
    <xf numFmtId="0" fontId="35" fillId="0" borderId="70" xfId="1" applyFont="1" applyBorder="1" applyAlignment="1">
      <alignment horizontal="center" vertical="center" wrapText="1" shrinkToFit="1"/>
    </xf>
    <xf numFmtId="0" fontId="34" fillId="0" borderId="69" xfId="1" applyFont="1" applyBorder="1" applyAlignment="1">
      <alignment horizontal="center" vertical="center" wrapText="1"/>
    </xf>
    <xf numFmtId="0" fontId="34" fillId="0" borderId="40" xfId="1" applyFont="1" applyBorder="1" applyAlignment="1">
      <alignment horizontal="center" vertical="center" wrapText="1"/>
    </xf>
    <xf numFmtId="0" fontId="34" fillId="0" borderId="41" xfId="1" applyFont="1" applyBorder="1" applyAlignment="1">
      <alignment horizontal="center" vertical="center" wrapText="1"/>
    </xf>
    <xf numFmtId="0" fontId="32" fillId="0" borderId="0" xfId="1" applyFont="1" applyAlignment="1">
      <alignment horizontal="left" vertical="center"/>
    </xf>
    <xf numFmtId="0" fontId="34" fillId="0" borderId="0" xfId="1" applyFont="1" applyAlignment="1">
      <alignment horizontal="left" vertical="center"/>
    </xf>
    <xf numFmtId="0" fontId="32" fillId="0" borderId="67" xfId="1" applyFont="1" applyBorder="1" applyAlignment="1">
      <alignment horizontal="center" vertical="center"/>
    </xf>
    <xf numFmtId="0" fontId="32" fillId="0" borderId="68" xfId="1" applyFont="1" applyBorder="1" applyAlignment="1">
      <alignment horizontal="center" vertical="center"/>
    </xf>
    <xf numFmtId="0" fontId="32" fillId="0" borderId="51" xfId="1" applyFont="1" applyBorder="1" applyAlignment="1">
      <alignment horizontal="center" vertical="center"/>
    </xf>
    <xf numFmtId="0" fontId="64" fillId="0" borderId="56" xfId="1" applyFont="1" applyBorder="1" applyAlignment="1">
      <alignment horizontal="center" vertical="center" wrapText="1" shrinkToFit="1"/>
    </xf>
    <xf numFmtId="0" fontId="64" fillId="0" borderId="34" xfId="1" applyFont="1" applyBorder="1" applyAlignment="1">
      <alignment horizontal="center" vertical="center" wrapText="1" shrinkToFit="1"/>
    </xf>
    <xf numFmtId="0" fontId="34" fillId="0" borderId="56" xfId="1" applyFont="1" applyBorder="1" applyAlignment="1">
      <alignment horizontal="center" vertical="center" shrinkToFit="1"/>
    </xf>
    <xf numFmtId="0" fontId="34" fillId="0" borderId="11" xfId="1" applyFont="1" applyBorder="1" applyAlignment="1">
      <alignment horizontal="center" vertical="center" shrinkToFit="1"/>
    </xf>
    <xf numFmtId="0" fontId="34" fillId="0" borderId="65" xfId="1" applyFont="1" applyBorder="1" applyAlignment="1">
      <alignment horizontal="center" vertical="center" shrinkToFit="1"/>
    </xf>
    <xf numFmtId="0" fontId="34" fillId="0" borderId="33" xfId="1" applyFont="1" applyBorder="1" applyAlignment="1">
      <alignment horizontal="center" vertical="center" shrinkToFit="1"/>
    </xf>
    <xf numFmtId="0" fontId="64" fillId="0" borderId="34" xfId="1" applyFont="1" applyBorder="1" applyAlignment="1">
      <alignment horizontal="center" vertical="center" shrinkToFit="1"/>
    </xf>
    <xf numFmtId="0" fontId="33" fillId="0" borderId="56" xfId="1" applyFont="1" applyBorder="1" applyAlignment="1">
      <alignment horizontal="center" vertical="center" wrapText="1"/>
    </xf>
    <xf numFmtId="0" fontId="33" fillId="0" borderId="11" xfId="1" applyFont="1" applyBorder="1" applyAlignment="1">
      <alignment horizontal="center" vertical="center" wrapText="1"/>
    </xf>
    <xf numFmtId="0" fontId="33" fillId="0" borderId="65" xfId="1" applyFont="1" applyBorder="1" applyAlignment="1">
      <alignment horizontal="center" vertical="center" wrapText="1"/>
    </xf>
    <xf numFmtId="0" fontId="33" fillId="0" borderId="33" xfId="1" applyFont="1" applyBorder="1" applyAlignment="1">
      <alignment horizontal="center" vertical="center" wrapText="1"/>
    </xf>
    <xf numFmtId="0" fontId="34" fillId="0" borderId="11" xfId="1" applyFont="1" applyBorder="1" applyAlignment="1">
      <alignment horizontal="center" vertical="center" wrapText="1"/>
    </xf>
    <xf numFmtId="0" fontId="34" fillId="0" borderId="34" xfId="1" applyFont="1" applyBorder="1" applyAlignment="1">
      <alignment horizontal="center" vertical="center" wrapText="1"/>
    </xf>
    <xf numFmtId="0" fontId="34" fillId="0" borderId="33" xfId="1" applyFont="1" applyBorder="1" applyAlignment="1">
      <alignment horizontal="center" vertical="center" wrapText="1"/>
    </xf>
    <xf numFmtId="0" fontId="34" fillId="0" borderId="66" xfId="1" applyFont="1" applyBorder="1" applyAlignment="1">
      <alignment horizontal="center" vertical="center" wrapText="1"/>
    </xf>
    <xf numFmtId="0" fontId="64" fillId="0" borderId="56" xfId="1" applyFont="1" applyBorder="1" applyAlignment="1">
      <alignment horizontal="center" vertical="center" shrinkToFit="1"/>
    </xf>
    <xf numFmtId="0" fontId="64" fillId="0" borderId="11" xfId="1" applyFont="1" applyBorder="1" applyAlignment="1">
      <alignment horizontal="center" vertical="center" shrinkToFit="1"/>
    </xf>
    <xf numFmtId="14" fontId="32" fillId="0" borderId="101" xfId="1" applyNumberFormat="1" applyFont="1" applyBorder="1" applyAlignment="1">
      <alignment horizontal="center" vertical="center" shrinkToFit="1"/>
    </xf>
    <xf numFmtId="14" fontId="34" fillId="0" borderId="102" xfId="1" applyNumberFormat="1" applyFont="1" applyBorder="1" applyAlignment="1">
      <alignment horizontal="center" vertical="center" shrinkToFit="1"/>
    </xf>
    <xf numFmtId="0" fontId="32" fillId="0" borderId="101" xfId="1" applyFont="1" applyBorder="1" applyAlignment="1">
      <alignment horizontal="center" vertical="center" shrinkToFit="1"/>
    </xf>
    <xf numFmtId="0" fontId="34" fillId="0" borderId="102" xfId="1" applyFont="1" applyBorder="1" applyAlignment="1">
      <alignment horizontal="center" vertical="center" shrinkToFit="1"/>
    </xf>
    <xf numFmtId="0" fontId="79" fillId="0" borderId="101" xfId="1" applyFont="1" applyBorder="1" applyAlignment="1">
      <alignment horizontal="center" vertical="center" shrinkToFit="1"/>
    </xf>
    <xf numFmtId="0" fontId="34" fillId="0" borderId="37" xfId="1" applyFont="1" applyBorder="1" applyAlignment="1">
      <alignment horizontal="center" vertical="center" shrinkToFit="1"/>
    </xf>
    <xf numFmtId="0" fontId="79" fillId="0" borderId="37" xfId="1" applyFont="1" applyBorder="1" applyAlignment="1">
      <alignment horizontal="center" vertical="center" shrinkToFit="1"/>
    </xf>
    <xf numFmtId="14" fontId="34" fillId="0" borderId="59" xfId="1" applyNumberFormat="1" applyFont="1" applyBorder="1" applyAlignment="1">
      <alignment horizontal="center" vertical="center"/>
    </xf>
    <xf numFmtId="14" fontId="34" fillId="0" borderId="60" xfId="1" applyNumberFormat="1" applyFont="1" applyBorder="1" applyAlignment="1">
      <alignment horizontal="center" vertical="center"/>
    </xf>
    <xf numFmtId="0" fontId="34" fillId="0" borderId="59" xfId="1" applyFont="1" applyBorder="1" applyAlignment="1">
      <alignment horizontal="center" vertical="center"/>
    </xf>
    <xf numFmtId="0" fontId="34" fillId="0" borderId="60" xfId="1" applyFont="1" applyBorder="1" applyAlignment="1">
      <alignment horizontal="center" vertical="center"/>
    </xf>
    <xf numFmtId="0" fontId="34" fillId="0" borderId="103" xfId="1" applyFont="1" applyBorder="1" applyAlignment="1">
      <alignment horizontal="center" vertical="center"/>
    </xf>
    <xf numFmtId="14" fontId="32" fillId="0" borderId="102" xfId="1" applyNumberFormat="1" applyFont="1" applyBorder="1" applyAlignment="1">
      <alignment horizontal="center" vertical="center" shrinkToFit="1"/>
    </xf>
    <xf numFmtId="0" fontId="32" fillId="0" borderId="102" xfId="1" applyFont="1" applyBorder="1" applyAlignment="1">
      <alignment horizontal="center" vertical="center" shrinkToFit="1"/>
    </xf>
    <xf numFmtId="0" fontId="52" fillId="0" borderId="61" xfId="1" applyFont="1" applyBorder="1" applyAlignment="1">
      <alignment horizontal="left" vertical="center"/>
    </xf>
    <xf numFmtId="0" fontId="52" fillId="0" borderId="61" xfId="1" applyFont="1" applyBorder="1" applyAlignment="1">
      <alignment horizontal="center" vertical="center"/>
    </xf>
    <xf numFmtId="0" fontId="32" fillId="0" borderId="0" xfId="1" applyFont="1" applyAlignment="1">
      <alignment horizontal="left" shrinkToFit="1"/>
    </xf>
    <xf numFmtId="176" fontId="64" fillId="0" borderId="0" xfId="1" applyNumberFormat="1" applyFont="1" applyAlignment="1">
      <alignment horizontal="center" vertical="center"/>
    </xf>
    <xf numFmtId="176" fontId="34" fillId="0" borderId="59" xfId="1" applyNumberFormat="1" applyFont="1" applyBorder="1" applyAlignment="1">
      <alignment horizontal="center" vertical="center"/>
    </xf>
    <xf numFmtId="176" fontId="34" fillId="0" borderId="58" xfId="1" applyNumberFormat="1" applyFont="1" applyBorder="1" applyAlignment="1">
      <alignment horizontal="center" vertical="center"/>
    </xf>
    <xf numFmtId="176" fontId="34" fillId="0" borderId="60" xfId="1" applyNumberFormat="1" applyFont="1" applyBorder="1" applyAlignment="1">
      <alignment horizontal="center" vertical="center"/>
    </xf>
    <xf numFmtId="0" fontId="72" fillId="0" borderId="0" xfId="1" applyFont="1" applyAlignment="1">
      <alignment horizontal="center" shrinkToFit="1"/>
    </xf>
    <xf numFmtId="0" fontId="32" fillId="0" borderId="0" xfId="1" applyFont="1" applyAlignment="1">
      <alignment horizontal="center" shrinkToFit="1"/>
    </xf>
    <xf numFmtId="0" fontId="32" fillId="0" borderId="33" xfId="1" applyFont="1" applyBorder="1" applyAlignment="1">
      <alignment horizontal="center" shrinkToFit="1"/>
    </xf>
    <xf numFmtId="176" fontId="33" fillId="0" borderId="58" xfId="1" applyNumberFormat="1" applyFont="1" applyBorder="1" applyAlignment="1">
      <alignment horizontal="center" vertical="center" wrapText="1"/>
    </xf>
    <xf numFmtId="176" fontId="33" fillId="0" borderId="59" xfId="1" applyNumberFormat="1" applyFont="1" applyBorder="1" applyAlignment="1">
      <alignment horizontal="center" vertical="center" wrapText="1"/>
    </xf>
    <xf numFmtId="176" fontId="33" fillId="0" borderId="60" xfId="1" applyNumberFormat="1" applyFont="1" applyBorder="1" applyAlignment="1">
      <alignment horizontal="center" vertical="center" wrapText="1"/>
    </xf>
    <xf numFmtId="176" fontId="54" fillId="0" borderId="59" xfId="1" applyNumberFormat="1" applyFont="1" applyBorder="1" applyAlignment="1">
      <alignment horizontal="center" vertical="center" wrapText="1"/>
    </xf>
    <xf numFmtId="176" fontId="54" fillId="0" borderId="58" xfId="1" applyNumberFormat="1" applyFont="1" applyBorder="1" applyAlignment="1">
      <alignment horizontal="center" vertical="center" wrapText="1"/>
    </xf>
    <xf numFmtId="176" fontId="54" fillId="0" borderId="60" xfId="1" applyNumberFormat="1" applyFont="1" applyBorder="1" applyAlignment="1">
      <alignment horizontal="center" vertical="center" wrapText="1"/>
    </xf>
    <xf numFmtId="176" fontId="54" fillId="0" borderId="58" xfId="1" applyNumberFormat="1" applyFont="1" applyBorder="1" applyAlignment="1">
      <alignment horizontal="center" vertical="center" shrinkToFit="1"/>
    </xf>
    <xf numFmtId="176" fontId="54" fillId="0" borderId="60" xfId="1" applyNumberFormat="1" applyFont="1" applyBorder="1" applyAlignment="1">
      <alignment horizontal="center" vertical="center" shrinkToFit="1"/>
    </xf>
    <xf numFmtId="0" fontId="33" fillId="0" borderId="0" xfId="1" applyFont="1" applyAlignment="1">
      <alignment horizontal="center" vertical="center"/>
    </xf>
    <xf numFmtId="0" fontId="54" fillId="0" borderId="0" xfId="1" applyFont="1" applyAlignment="1">
      <alignment horizontal="left" vertical="center"/>
    </xf>
    <xf numFmtId="0" fontId="35" fillId="0" borderId="0" xfId="1" applyFont="1" applyAlignment="1">
      <alignment horizontal="left" vertical="center"/>
    </xf>
    <xf numFmtId="0" fontId="33" fillId="0" borderId="0" xfId="1" applyFont="1" applyAlignment="1">
      <alignment horizontal="left" vertical="center"/>
    </xf>
    <xf numFmtId="0" fontId="64" fillId="0" borderId="0" xfId="1" applyFont="1" applyAlignment="1">
      <alignment horizontal="center" vertical="center" wrapText="1"/>
    </xf>
    <xf numFmtId="0" fontId="32" fillId="0" borderId="0" xfId="1" applyFont="1" applyAlignment="1">
      <alignment horizontal="center" vertical="center" wrapText="1"/>
    </xf>
    <xf numFmtId="0" fontId="33" fillId="0" borderId="0" xfId="1" applyFont="1" applyAlignment="1">
      <alignment horizontal="center" vertical="center" wrapText="1"/>
    </xf>
    <xf numFmtId="176" fontId="54" fillId="0" borderId="61" xfId="1" applyNumberFormat="1" applyFont="1" applyBorder="1" applyAlignment="1">
      <alignment horizontal="center" vertical="center"/>
    </xf>
    <xf numFmtId="176" fontId="54" fillId="0" borderId="62" xfId="1" applyNumberFormat="1" applyFont="1" applyBorder="1" applyAlignment="1">
      <alignment horizontal="center" vertical="center"/>
    </xf>
    <xf numFmtId="176" fontId="54" fillId="0" borderId="63" xfId="1" applyNumberFormat="1" applyFont="1" applyBorder="1" applyAlignment="1">
      <alignment horizontal="center" vertical="center"/>
    </xf>
    <xf numFmtId="176" fontId="54" fillId="0" borderId="61" xfId="1" applyNumberFormat="1" applyFont="1" applyBorder="1" applyAlignment="1">
      <alignment horizontal="center" vertical="center" shrinkToFit="1"/>
    </xf>
    <xf numFmtId="176" fontId="54" fillId="0" borderId="62" xfId="1" applyNumberFormat="1" applyFont="1" applyBorder="1" applyAlignment="1">
      <alignment horizontal="center" vertical="center" shrinkToFit="1"/>
    </xf>
    <xf numFmtId="180" fontId="33" fillId="0" borderId="59" xfId="1" applyNumberFormat="1" applyFont="1" applyBorder="1" applyAlignment="1">
      <alignment horizontal="center" vertical="center" wrapText="1"/>
    </xf>
    <xf numFmtId="180" fontId="33" fillId="0" borderId="60" xfId="1" applyNumberFormat="1" applyFont="1" applyBorder="1" applyAlignment="1">
      <alignment horizontal="center" vertical="center" wrapText="1"/>
    </xf>
    <xf numFmtId="0" fontId="137" fillId="0" borderId="0" xfId="1" applyFont="1" applyAlignment="1">
      <alignment horizontal="center" vertical="center"/>
    </xf>
    <xf numFmtId="0" fontId="32" fillId="0" borderId="0" xfId="1" applyFont="1" applyAlignment="1">
      <alignment horizontal="center" vertical="center" shrinkToFit="1"/>
    </xf>
    <xf numFmtId="0" fontId="32" fillId="0" borderId="33" xfId="1" applyFont="1" applyBorder="1" applyAlignment="1">
      <alignment horizontal="center" vertical="center" shrinkToFit="1"/>
    </xf>
    <xf numFmtId="0" fontId="54" fillId="0" borderId="0" xfId="1" applyFont="1" applyAlignment="1">
      <alignment horizontal="center" vertical="center"/>
    </xf>
    <xf numFmtId="0" fontId="35" fillId="0" borderId="0" xfId="1" applyFont="1" applyAlignment="1">
      <alignment horizontal="center" vertical="center"/>
    </xf>
    <xf numFmtId="0" fontId="33" fillId="0" borderId="0" xfId="1" applyFont="1" applyAlignment="1">
      <alignment horizontal="right" vertical="center"/>
    </xf>
    <xf numFmtId="176" fontId="34" fillId="0" borderId="0" xfId="1" applyNumberFormat="1" applyFont="1" applyAlignment="1">
      <alignment horizontal="left" vertical="center" wrapText="1"/>
    </xf>
    <xf numFmtId="176" fontId="34" fillId="0" borderId="33" xfId="1" applyNumberFormat="1" applyFont="1" applyBorder="1" applyAlignment="1">
      <alignment horizontal="left" vertical="center" wrapText="1"/>
    </xf>
    <xf numFmtId="0" fontId="34" fillId="0" borderId="0" xfId="1" applyFont="1" applyAlignment="1">
      <alignment horizontal="center" vertical="center" shrinkToFit="1"/>
    </xf>
    <xf numFmtId="0" fontId="32" fillId="0" borderId="0" xfId="1" applyFont="1" applyAlignment="1">
      <alignment horizontal="center" vertical="center"/>
    </xf>
    <xf numFmtId="176" fontId="34" fillId="0" borderId="33" xfId="1" applyNumberFormat="1" applyFont="1" applyBorder="1" applyAlignment="1">
      <alignment horizontal="center" vertical="center"/>
    </xf>
    <xf numFmtId="0" fontId="68" fillId="0" borderId="0" xfId="1" applyFont="1" applyAlignment="1">
      <alignment horizontal="center" vertical="center"/>
    </xf>
    <xf numFmtId="0" fontId="34" fillId="0" borderId="0" xfId="1" applyFont="1" applyAlignment="1">
      <alignment horizontal="center" vertical="center"/>
    </xf>
    <xf numFmtId="0" fontId="34" fillId="0" borderId="33" xfId="1" applyFont="1" applyBorder="1" applyAlignment="1">
      <alignment horizontal="center" vertical="center"/>
    </xf>
    <xf numFmtId="0" fontId="34" fillId="0" borderId="0" xfId="1" applyFont="1" applyAlignment="1">
      <alignment horizontal="left" vertical="center" wrapText="1"/>
    </xf>
    <xf numFmtId="0" fontId="34" fillId="0" borderId="33" xfId="1" applyFont="1" applyBorder="1" applyAlignment="1">
      <alignment horizontal="left" vertical="center" wrapText="1"/>
    </xf>
    <xf numFmtId="181" fontId="81" fillId="0" borderId="15" xfId="3" applyNumberFormat="1" applyFont="1" applyFill="1" applyBorder="1" applyAlignment="1" applyProtection="1">
      <alignment horizontal="center"/>
    </xf>
    <xf numFmtId="0" fontId="86" fillId="0" borderId="0" xfId="1" applyFont="1" applyAlignment="1">
      <alignment horizontal="center"/>
    </xf>
    <xf numFmtId="176" fontId="81" fillId="0" borderId="0" xfId="1" applyNumberFormat="1" applyFont="1" applyAlignment="1">
      <alignment horizontal="center" shrinkToFit="1"/>
    </xf>
    <xf numFmtId="176" fontId="81" fillId="0" borderId="15" xfId="1" applyNumberFormat="1" applyFont="1" applyBorder="1" applyAlignment="1">
      <alignment horizontal="center" shrinkToFit="1"/>
    </xf>
    <xf numFmtId="0" fontId="81" fillId="0" borderId="0" xfId="1" applyFont="1" applyAlignment="1">
      <alignment horizontal="center" shrinkToFit="1"/>
    </xf>
    <xf numFmtId="0" fontId="47" fillId="0" borderId="0" xfId="1" applyFont="1" applyAlignment="1">
      <alignment horizontal="center" vertical="center" shrinkToFit="1"/>
    </xf>
    <xf numFmtId="0" fontId="47" fillId="0" borderId="0" xfId="1" applyFont="1" applyAlignment="1">
      <alignment horizontal="center" vertical="top" shrinkToFit="1"/>
    </xf>
    <xf numFmtId="0" fontId="81" fillId="0" borderId="0" xfId="1" applyFont="1" applyAlignment="1">
      <alignment horizontal="center"/>
    </xf>
    <xf numFmtId="176" fontId="47" fillId="0" borderId="0" xfId="1" applyNumberFormat="1" applyFont="1" applyAlignment="1">
      <alignment horizontal="left" wrapText="1"/>
    </xf>
    <xf numFmtId="176" fontId="47" fillId="0" borderId="15" xfId="1" applyNumberFormat="1" applyFont="1" applyBorder="1" applyAlignment="1">
      <alignment horizontal="left" wrapText="1"/>
    </xf>
    <xf numFmtId="176" fontId="20" fillId="0" borderId="0" xfId="1" applyNumberFormat="1" applyFont="1" applyAlignment="1">
      <alignment horizontal="center"/>
    </xf>
    <xf numFmtId="176" fontId="20" fillId="0" borderId="15" xfId="1" applyNumberFormat="1" applyFont="1" applyBorder="1" applyAlignment="1">
      <alignment horizontal="center"/>
    </xf>
    <xf numFmtId="0" fontId="52" fillId="0" borderId="0" xfId="1" applyFont="1" applyAlignment="1">
      <alignment horizontal="center"/>
    </xf>
    <xf numFmtId="49" fontId="81" fillId="0" borderId="0" xfId="1" applyNumberFormat="1" applyFont="1" applyAlignment="1">
      <alignment horizontal="right" vertical="top"/>
    </xf>
    <xf numFmtId="0" fontId="92" fillId="0" borderId="0" xfId="1" applyFont="1" applyAlignment="1">
      <alignment horizontal="left"/>
    </xf>
    <xf numFmtId="0" fontId="83" fillId="0" borderId="0" xfId="1" applyFont="1" applyAlignment="1">
      <alignment horizontal="left"/>
    </xf>
    <xf numFmtId="49" fontId="20" fillId="0" borderId="0" xfId="1" applyNumberFormat="1" applyFont="1" applyAlignment="1">
      <alignment horizontal="center"/>
    </xf>
    <xf numFmtId="49" fontId="81" fillId="0" borderId="0" xfId="1" applyNumberFormat="1" applyFont="1" applyAlignment="1"/>
    <xf numFmtId="49" fontId="90" fillId="0" borderId="0" xfId="1" applyNumberFormat="1" applyFont="1" applyAlignment="1">
      <alignment horizontal="left"/>
    </xf>
    <xf numFmtId="49" fontId="81" fillId="0" borderId="0" xfId="1" applyNumberFormat="1" applyFont="1" applyAlignment="1">
      <alignment horizontal="left"/>
    </xf>
    <xf numFmtId="49" fontId="91" fillId="0" borderId="0" xfId="1" applyNumberFormat="1" applyFont="1" applyAlignment="1">
      <alignment horizontal="left"/>
    </xf>
    <xf numFmtId="0" fontId="53" fillId="0" borderId="0" xfId="1" applyFont="1" applyAlignment="1">
      <alignment horizontal="left"/>
    </xf>
    <xf numFmtId="176" fontId="47" fillId="0" borderId="63" xfId="1" applyNumberFormat="1" applyFont="1" applyBorder="1" applyAlignment="1">
      <alignment horizontal="left" vertical="top" wrapText="1"/>
    </xf>
    <xf numFmtId="176" fontId="47" fillId="0" borderId="61" xfId="1" applyNumberFormat="1" applyFont="1" applyBorder="1" applyAlignment="1">
      <alignment horizontal="left" vertical="top" wrapText="1"/>
    </xf>
    <xf numFmtId="176" fontId="47" fillId="0" borderId="62" xfId="1" applyNumberFormat="1" applyFont="1" applyBorder="1" applyAlignment="1">
      <alignment horizontal="left" vertical="top" wrapText="1"/>
    </xf>
    <xf numFmtId="176" fontId="47" fillId="0" borderId="54" xfId="1" applyNumberFormat="1" applyFont="1" applyBorder="1" applyAlignment="1">
      <alignment horizontal="left" vertical="top" wrapText="1"/>
    </xf>
    <xf numFmtId="176" fontId="47" fillId="0" borderId="0" xfId="1" applyNumberFormat="1" applyFont="1" applyAlignment="1">
      <alignment horizontal="left" vertical="top" wrapText="1"/>
    </xf>
    <xf numFmtId="176" fontId="47" fillId="0" borderId="53" xfId="1" applyNumberFormat="1" applyFont="1" applyBorder="1" applyAlignment="1">
      <alignment horizontal="left" vertical="top" wrapText="1"/>
    </xf>
    <xf numFmtId="176" fontId="47" fillId="0" borderId="65" xfId="1" applyNumberFormat="1" applyFont="1" applyBorder="1" applyAlignment="1">
      <alignment horizontal="left" vertical="top" wrapText="1"/>
    </xf>
    <xf numFmtId="176" fontId="47" fillId="0" borderId="33" xfId="1" applyNumberFormat="1" applyFont="1" applyBorder="1" applyAlignment="1">
      <alignment horizontal="left" vertical="top" wrapText="1"/>
    </xf>
    <xf numFmtId="176" fontId="47" fillId="0" borderId="66" xfId="1" applyNumberFormat="1" applyFont="1" applyBorder="1" applyAlignment="1">
      <alignment horizontal="left" vertical="top" wrapText="1"/>
    </xf>
    <xf numFmtId="38" fontId="81" fillId="0" borderId="15" xfId="3" applyFont="1" applyFill="1" applyBorder="1" applyAlignment="1" applyProtection="1">
      <alignment horizontal="center"/>
    </xf>
    <xf numFmtId="0" fontId="63" fillId="0" borderId="0" xfId="1" applyFont="1" applyAlignment="1">
      <alignment horizontal="left" vertical="top" wrapText="1"/>
    </xf>
    <xf numFmtId="0" fontId="47" fillId="0" borderId="0" xfId="1" applyFont="1" applyAlignment="1">
      <alignment horizontal="left" vertical="top" wrapText="1"/>
    </xf>
    <xf numFmtId="0" fontId="57" fillId="0" borderId="0" xfId="1" applyFont="1" applyAlignment="1">
      <alignment horizontal="center" vertical="top"/>
    </xf>
    <xf numFmtId="0" fontId="48" fillId="0" borderId="0" xfId="1" applyFont="1" applyAlignment="1">
      <alignment horizontal="center" vertical="top"/>
    </xf>
    <xf numFmtId="0" fontId="57" fillId="0" borderId="0" xfId="1" applyFont="1" applyAlignment="1">
      <alignment horizontal="center" vertical="top" shrinkToFit="1"/>
    </xf>
    <xf numFmtId="0" fontId="57" fillId="0" borderId="11" xfId="1" applyFont="1" applyBorder="1" applyAlignment="1">
      <alignment horizontal="center" vertical="top"/>
    </xf>
    <xf numFmtId="0" fontId="48" fillId="0" borderId="11" xfId="1" applyFont="1" applyBorder="1" applyAlignment="1">
      <alignment horizontal="center" vertical="center"/>
    </xf>
    <xf numFmtId="49" fontId="81" fillId="0" borderId="0" xfId="1" applyNumberFormat="1" applyFont="1" applyAlignment="1">
      <alignment horizontal="right" vertical="center"/>
    </xf>
    <xf numFmtId="0" fontId="48" fillId="0" borderId="0" xfId="1" applyFont="1">
      <alignment vertical="center"/>
    </xf>
    <xf numFmtId="0" fontId="20" fillId="0" borderId="15" xfId="1" applyFont="1" applyBorder="1" applyAlignment="1">
      <alignment horizontal="left" shrinkToFit="1"/>
    </xf>
    <xf numFmtId="0" fontId="48" fillId="0" borderId="15" xfId="1" applyFont="1" applyBorder="1" applyAlignment="1">
      <alignment horizontal="left" vertical="center" shrinkToFit="1"/>
    </xf>
    <xf numFmtId="0" fontId="57" fillId="0" borderId="0" xfId="1" applyFont="1" applyAlignment="1">
      <alignment horizontal="center" shrinkToFit="1"/>
    </xf>
    <xf numFmtId="0" fontId="20" fillId="0" borderId="0" xfId="1" applyFont="1" applyAlignment="1">
      <alignment horizontal="left"/>
    </xf>
    <xf numFmtId="0" fontId="52" fillId="0" borderId="0" xfId="1" applyFont="1" applyAlignment="1">
      <alignment horizontal="left"/>
    </xf>
    <xf numFmtId="0" fontId="52" fillId="0" borderId="0" xfId="1" applyFont="1" applyAlignment="1">
      <alignment horizontal="left" vertical="center"/>
    </xf>
    <xf numFmtId="0" fontId="82" fillId="0" borderId="0" xfId="1" applyFont="1" applyAlignment="1">
      <alignment horizontal="center" vertical="top"/>
    </xf>
    <xf numFmtId="0" fontId="82" fillId="0" borderId="0" xfId="1" applyFont="1" applyAlignment="1">
      <alignment horizontal="left" vertical="center"/>
    </xf>
    <xf numFmtId="0" fontId="85" fillId="0" borderId="0" xfId="1" applyFont="1" applyAlignment="1">
      <alignment horizontal="left" vertical="top"/>
    </xf>
    <xf numFmtId="176" fontId="20" fillId="0" borderId="15" xfId="1" applyNumberFormat="1" applyFont="1" applyBorder="1" applyAlignment="1">
      <alignment horizontal="left" vertical="center"/>
    </xf>
    <xf numFmtId="0" fontId="99" fillId="0" borderId="19" xfId="0" applyFont="1" applyBorder="1" applyAlignment="1">
      <alignment vertical="center" wrapText="1"/>
    </xf>
    <xf numFmtId="0" fontId="54" fillId="0" borderId="2" xfId="0" applyFont="1" applyBorder="1" applyAlignment="1">
      <alignment horizontal="left" wrapText="1"/>
    </xf>
    <xf numFmtId="0" fontId="99" fillId="0" borderId="8" xfId="0" applyFont="1" applyBorder="1" applyAlignment="1">
      <alignment horizontal="center" vertical="center"/>
    </xf>
    <xf numFmtId="0" fontId="99" fillId="0" borderId="12" xfId="0" applyFont="1" applyBorder="1" applyAlignment="1">
      <alignment horizontal="center" vertical="center"/>
    </xf>
    <xf numFmtId="0" fontId="99" fillId="0" borderId="1" xfId="0" applyFont="1" applyBorder="1" applyAlignment="1">
      <alignment horizontal="center" vertical="center" wrapText="1"/>
    </xf>
    <xf numFmtId="0" fontId="99" fillId="0" borderId="3" xfId="0" applyFont="1" applyBorder="1" applyAlignment="1">
      <alignment horizontal="center" vertical="center"/>
    </xf>
    <xf numFmtId="0" fontId="98" fillId="0" borderId="0" xfId="0" applyFont="1" applyAlignment="1">
      <alignment horizontal="left" vertical="center" shrinkToFit="1"/>
    </xf>
    <xf numFmtId="0" fontId="99" fillId="0" borderId="19" xfId="0" applyFont="1" applyBorder="1" applyAlignment="1">
      <alignment horizontal="center" vertical="center"/>
    </xf>
  </cellXfs>
  <cellStyles count="5">
    <cellStyle name="桁区切り 2" xfId="2" xr:uid="{2E0D7D7D-2B01-4046-A5DE-DB6564E3257B}"/>
    <cellStyle name="桁区切り 2 2" xfId="3" xr:uid="{CC02F539-FF3A-477F-9BF8-CED7C7DE0E55}"/>
    <cellStyle name="標準" xfId="0" builtinId="0"/>
    <cellStyle name="標準 2" xfId="1" xr:uid="{2D852687-F89B-4957-B305-65383D149523}"/>
    <cellStyle name="標準 3" xfId="4" xr:uid="{078953E6-0F6B-4AF9-B47F-734AC23B8183}"/>
  </cellStyles>
  <dxfs count="41">
    <dxf>
      <numFmt numFmtId="187" formatCode="&quot;DEAD&quot;"/>
    </dxf>
    <dxf>
      <numFmt numFmtId="187" formatCode="&quot;DEAD&quot;"/>
    </dxf>
    <dxf>
      <numFmt numFmtId="187" formatCode="&quot;DEAD&quot;"/>
    </dxf>
    <dxf>
      <numFmt numFmtId="187" formatCode="&quot;DEAD&quot;"/>
    </dxf>
    <dxf>
      <numFmt numFmtId="187" formatCode="&quot;DEAD&quot;"/>
    </dxf>
    <dxf>
      <font>
        <color auto="1"/>
      </font>
    </dxf>
    <dxf>
      <font>
        <color auto="1"/>
      </font>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border>
        <left style="thin">
          <color auto="1"/>
        </left>
        <right style="thin">
          <color auto="1"/>
        </right>
        <top style="thin">
          <color auto="1"/>
        </top>
        <bottom style="thin">
          <color auto="1"/>
        </bottom>
        <vertical/>
        <horizontal/>
      </border>
    </dxf>
    <dxf>
      <font>
        <color auto="1"/>
      </font>
    </dxf>
    <dxf>
      <border>
        <left style="thin">
          <color auto="1"/>
        </left>
        <right style="thin">
          <color auto="1"/>
        </right>
        <top style="thin">
          <color auto="1"/>
        </top>
        <bottom style="thin">
          <color auto="1"/>
        </bottom>
        <vertical/>
        <horizontal/>
      </border>
    </dxf>
    <dxf>
      <font>
        <color auto="1"/>
      </font>
    </dxf>
    <dxf>
      <font>
        <color rgb="FFFF0000"/>
      </font>
    </dxf>
    <dxf>
      <font>
        <color rgb="FFFF0000"/>
      </font>
    </dxf>
    <dxf>
      <numFmt numFmtId="187" formatCode="&quot;DEAD&quot;"/>
    </dxf>
    <dxf>
      <border>
        <left style="dotted">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dotted">
          <color auto="1"/>
        </left>
        <right style="dotted">
          <color auto="1"/>
        </right>
        <top style="thin">
          <color auto="1"/>
        </top>
        <bottom style="thin">
          <color auto="1"/>
        </bottom>
        <vertical/>
        <horizontal/>
      </border>
    </dxf>
    <dxf>
      <font>
        <color auto="1"/>
      </font>
    </dxf>
    <dxf>
      <border>
        <left style="thin">
          <color auto="1"/>
        </left>
        <right style="dotted">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dxf>
    <dxf>
      <font>
        <color auto="1"/>
      </font>
      <border>
        <left/>
        <right/>
        <top/>
        <bottom/>
      </border>
    </dxf>
    <dxf>
      <fill>
        <patternFill>
          <bgColor theme="0" tint="-0.14996795556505021"/>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auto="1"/>
      </font>
      <border>
        <left/>
        <right/>
        <top/>
        <bottom/>
        <vertical/>
        <horizontal/>
      </border>
    </dxf>
    <dxf>
      <font>
        <color auto="1"/>
      </font>
    </dxf>
    <dxf>
      <font>
        <color rgb="FF00B0F0"/>
      </font>
    </dxf>
    <dxf>
      <font>
        <color auto="1"/>
      </font>
    </dxf>
    <dxf>
      <font>
        <color auto="1"/>
      </font>
    </dxf>
    <dxf>
      <font>
        <strike val="0"/>
        <color auto="1"/>
      </font>
    </dxf>
    <dxf>
      <font>
        <strike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125186</xdr:colOff>
      <xdr:row>100</xdr:row>
      <xdr:rowOff>157841</xdr:rowOff>
    </xdr:from>
    <xdr:to>
      <xdr:col>24</xdr:col>
      <xdr:colOff>125185</xdr:colOff>
      <xdr:row>102</xdr:row>
      <xdr:rowOff>5441</xdr:rowOff>
    </xdr:to>
    <xdr:sp macro="" textlink="">
      <xdr:nvSpPr>
        <xdr:cNvPr id="14" name="同居予定丸4" hidden="1">
          <a:extLst>
            <a:ext uri="{FF2B5EF4-FFF2-40B4-BE49-F238E27FC236}">
              <a16:creationId xmlns:a16="http://schemas.microsoft.com/office/drawing/2014/main" id="{99FBAE53-45CD-34ED-CEF4-FCF9D1C51E1A}"/>
            </a:ext>
          </a:extLst>
        </xdr:cNvPr>
        <xdr:cNvSpPr/>
      </xdr:nvSpPr>
      <xdr:spPr bwMode="auto">
        <a:xfrm>
          <a:off x="5633357" y="15060384"/>
          <a:ext cx="239485" cy="163286"/>
        </a:xfrm>
        <a:prstGeom prst="ellipse">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23</xdr:col>
      <xdr:colOff>125186</xdr:colOff>
      <xdr:row>98</xdr:row>
      <xdr:rowOff>157842</xdr:rowOff>
    </xdr:from>
    <xdr:to>
      <xdr:col>24</xdr:col>
      <xdr:colOff>125185</xdr:colOff>
      <xdr:row>100</xdr:row>
      <xdr:rowOff>5442</xdr:rowOff>
    </xdr:to>
    <xdr:sp macro="" textlink="">
      <xdr:nvSpPr>
        <xdr:cNvPr id="13" name="同居予定丸3" hidden="1">
          <a:extLst>
            <a:ext uri="{FF2B5EF4-FFF2-40B4-BE49-F238E27FC236}">
              <a16:creationId xmlns:a16="http://schemas.microsoft.com/office/drawing/2014/main" id="{D97FDC02-1A26-1E1D-4620-BC31F6418D4E}"/>
            </a:ext>
          </a:extLst>
        </xdr:cNvPr>
        <xdr:cNvSpPr/>
      </xdr:nvSpPr>
      <xdr:spPr bwMode="auto">
        <a:xfrm>
          <a:off x="5633357" y="14744699"/>
          <a:ext cx="239485" cy="163286"/>
        </a:xfrm>
        <a:prstGeom prst="ellipse">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23</xdr:col>
      <xdr:colOff>125186</xdr:colOff>
      <xdr:row>96</xdr:row>
      <xdr:rowOff>163285</xdr:rowOff>
    </xdr:from>
    <xdr:to>
      <xdr:col>24</xdr:col>
      <xdr:colOff>125185</xdr:colOff>
      <xdr:row>98</xdr:row>
      <xdr:rowOff>10885</xdr:rowOff>
    </xdr:to>
    <xdr:sp macro="" textlink="">
      <xdr:nvSpPr>
        <xdr:cNvPr id="12" name="同居予定丸2" hidden="1">
          <a:extLst>
            <a:ext uri="{FF2B5EF4-FFF2-40B4-BE49-F238E27FC236}">
              <a16:creationId xmlns:a16="http://schemas.microsoft.com/office/drawing/2014/main" id="{1B4A8344-5C5E-2FE5-7FCF-E156FCD7C0FE}"/>
            </a:ext>
          </a:extLst>
        </xdr:cNvPr>
        <xdr:cNvSpPr/>
      </xdr:nvSpPr>
      <xdr:spPr bwMode="auto">
        <a:xfrm>
          <a:off x="5633357" y="14434456"/>
          <a:ext cx="239485" cy="163286"/>
        </a:xfrm>
        <a:prstGeom prst="ellipse">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23</xdr:col>
      <xdr:colOff>125186</xdr:colOff>
      <xdr:row>94</xdr:row>
      <xdr:rowOff>125185</xdr:rowOff>
    </xdr:from>
    <xdr:to>
      <xdr:col>24</xdr:col>
      <xdr:colOff>125185</xdr:colOff>
      <xdr:row>95</xdr:row>
      <xdr:rowOff>152400</xdr:rowOff>
    </xdr:to>
    <xdr:sp macro="" textlink="">
      <xdr:nvSpPr>
        <xdr:cNvPr id="11" name="同居予定丸1" hidden="1">
          <a:extLst>
            <a:ext uri="{FF2B5EF4-FFF2-40B4-BE49-F238E27FC236}">
              <a16:creationId xmlns:a16="http://schemas.microsoft.com/office/drawing/2014/main" id="{4450613A-305B-42DD-ACF3-4241C173DF4A}"/>
            </a:ext>
          </a:extLst>
        </xdr:cNvPr>
        <xdr:cNvSpPr/>
      </xdr:nvSpPr>
      <xdr:spPr bwMode="auto">
        <a:xfrm>
          <a:off x="5633357" y="14107885"/>
          <a:ext cx="239485" cy="163286"/>
        </a:xfrm>
        <a:prstGeom prst="ellipse">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26</xdr:col>
      <xdr:colOff>0</xdr:colOff>
      <xdr:row>89</xdr:row>
      <xdr:rowOff>0</xdr:rowOff>
    </xdr:from>
    <xdr:to>
      <xdr:col>27</xdr:col>
      <xdr:colOff>0</xdr:colOff>
      <xdr:row>90</xdr:row>
      <xdr:rowOff>0</xdr:rowOff>
    </xdr:to>
    <xdr:sp macro="" textlink="">
      <xdr:nvSpPr>
        <xdr:cNvPr id="3" name="在日親族丸">
          <a:extLst>
            <a:ext uri="{FF2B5EF4-FFF2-40B4-BE49-F238E27FC236}">
              <a16:creationId xmlns:a16="http://schemas.microsoft.com/office/drawing/2014/main" id="{D2F37F15-1101-485D-A17B-86C8A84EAE17}"/>
            </a:ext>
          </a:extLst>
        </xdr:cNvPr>
        <xdr:cNvSpPr/>
      </xdr:nvSpPr>
      <xdr:spPr bwMode="auto">
        <a:xfrm>
          <a:off x="6191250" y="13154025"/>
          <a:ext cx="238125" cy="161925"/>
        </a:xfrm>
        <a:prstGeom prst="ellipse">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19</xdr:col>
      <xdr:colOff>0</xdr:colOff>
      <xdr:row>81</xdr:row>
      <xdr:rowOff>0</xdr:rowOff>
    </xdr:from>
    <xdr:to>
      <xdr:col>20</xdr:col>
      <xdr:colOff>0</xdr:colOff>
      <xdr:row>82</xdr:row>
      <xdr:rowOff>0</xdr:rowOff>
    </xdr:to>
    <xdr:sp macro="" textlink="">
      <xdr:nvSpPr>
        <xdr:cNvPr id="4" name="退去強制丸">
          <a:extLst>
            <a:ext uri="{FF2B5EF4-FFF2-40B4-BE49-F238E27FC236}">
              <a16:creationId xmlns:a16="http://schemas.microsoft.com/office/drawing/2014/main" id="{5E096BA8-BC4B-47FA-B820-B44001872FFF}"/>
            </a:ext>
          </a:extLst>
        </xdr:cNvPr>
        <xdr:cNvSpPr/>
      </xdr:nvSpPr>
      <xdr:spPr bwMode="auto">
        <a:xfrm>
          <a:off x="4524375" y="12096750"/>
          <a:ext cx="238125" cy="171450"/>
        </a:xfrm>
        <a:prstGeom prst="ellipse">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1</xdr:colOff>
      <xdr:row>77</xdr:row>
      <xdr:rowOff>163285</xdr:rowOff>
    </xdr:from>
    <xdr:to>
      <xdr:col>40</xdr:col>
      <xdr:colOff>1</xdr:colOff>
      <xdr:row>79</xdr:row>
      <xdr:rowOff>0</xdr:rowOff>
    </xdr:to>
    <xdr:sp macro="" textlink="">
      <xdr:nvSpPr>
        <xdr:cNvPr id="5" name="処分丸">
          <a:extLst>
            <a:ext uri="{FF2B5EF4-FFF2-40B4-BE49-F238E27FC236}">
              <a16:creationId xmlns:a16="http://schemas.microsoft.com/office/drawing/2014/main" id="{F26A882F-F61C-40A8-A183-6AC9DAD4D5D2}"/>
            </a:ext>
          </a:extLst>
        </xdr:cNvPr>
        <xdr:cNvSpPr/>
      </xdr:nvSpPr>
      <xdr:spPr bwMode="auto">
        <a:xfrm>
          <a:off x="9239251" y="11745685"/>
          <a:ext cx="228600" cy="160565"/>
        </a:xfrm>
        <a:prstGeom prst="ellipse">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18</xdr:col>
      <xdr:colOff>3714</xdr:colOff>
      <xdr:row>70</xdr:row>
      <xdr:rowOff>0</xdr:rowOff>
    </xdr:from>
    <xdr:to>
      <xdr:col>19</xdr:col>
      <xdr:colOff>0</xdr:colOff>
      <xdr:row>71</xdr:row>
      <xdr:rowOff>7101</xdr:rowOff>
    </xdr:to>
    <xdr:sp macro="" textlink="">
      <xdr:nvSpPr>
        <xdr:cNvPr id="6" name="交付申請歴丸">
          <a:extLst>
            <a:ext uri="{FF2B5EF4-FFF2-40B4-BE49-F238E27FC236}">
              <a16:creationId xmlns:a16="http://schemas.microsoft.com/office/drawing/2014/main" id="{8374A06F-2C5A-43FB-A64D-2A345AA8D4D6}"/>
            </a:ext>
          </a:extLst>
        </xdr:cNvPr>
        <xdr:cNvSpPr/>
      </xdr:nvSpPr>
      <xdr:spPr bwMode="auto">
        <a:xfrm>
          <a:off x="4289964" y="10572750"/>
          <a:ext cx="234411" cy="169026"/>
        </a:xfrm>
        <a:prstGeom prst="ellipse">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13</xdr:col>
      <xdr:colOff>237698</xdr:colOff>
      <xdr:row>64</xdr:row>
      <xdr:rowOff>0</xdr:rowOff>
    </xdr:from>
    <xdr:to>
      <xdr:col>15</xdr:col>
      <xdr:colOff>0</xdr:colOff>
      <xdr:row>65</xdr:row>
      <xdr:rowOff>0</xdr:rowOff>
    </xdr:to>
    <xdr:sp macro="" textlink="">
      <xdr:nvSpPr>
        <xdr:cNvPr id="7" name="出入国歴丸">
          <a:extLst>
            <a:ext uri="{FF2B5EF4-FFF2-40B4-BE49-F238E27FC236}">
              <a16:creationId xmlns:a16="http://schemas.microsoft.com/office/drawing/2014/main" id="{0E6AF68F-7F05-49B9-9667-D2931180DD5E}"/>
            </a:ext>
          </a:extLst>
        </xdr:cNvPr>
        <xdr:cNvSpPr/>
      </xdr:nvSpPr>
      <xdr:spPr bwMode="auto">
        <a:xfrm>
          <a:off x="3333323" y="9686925"/>
          <a:ext cx="238552" cy="161925"/>
        </a:xfrm>
        <a:prstGeom prst="ellipse">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34</xdr:col>
      <xdr:colOff>0</xdr:colOff>
      <xdr:row>57</xdr:row>
      <xdr:rowOff>25213</xdr:rowOff>
    </xdr:from>
    <xdr:to>
      <xdr:col>35</xdr:col>
      <xdr:colOff>6889</xdr:colOff>
      <xdr:row>59</xdr:row>
      <xdr:rowOff>0</xdr:rowOff>
    </xdr:to>
    <xdr:sp macro="" textlink="">
      <xdr:nvSpPr>
        <xdr:cNvPr id="8" name="同伴者丸">
          <a:extLst>
            <a:ext uri="{FF2B5EF4-FFF2-40B4-BE49-F238E27FC236}">
              <a16:creationId xmlns:a16="http://schemas.microsoft.com/office/drawing/2014/main" id="{FED3F69D-5156-40E8-9749-DDDCD95C718A}"/>
            </a:ext>
          </a:extLst>
        </xdr:cNvPr>
        <xdr:cNvSpPr/>
      </xdr:nvSpPr>
      <xdr:spPr bwMode="auto">
        <a:xfrm>
          <a:off x="8096250" y="8959663"/>
          <a:ext cx="235489" cy="174812"/>
        </a:xfrm>
        <a:prstGeom prst="ellipse">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0</xdr:colOff>
      <xdr:row>23</xdr:row>
      <xdr:rowOff>0</xdr:rowOff>
    </xdr:from>
    <xdr:to>
      <xdr:col>41</xdr:col>
      <xdr:colOff>0</xdr:colOff>
      <xdr:row>24</xdr:row>
      <xdr:rowOff>0</xdr:rowOff>
    </xdr:to>
    <xdr:sp macro="" textlink="">
      <xdr:nvSpPr>
        <xdr:cNvPr id="9" name="配偶者丸">
          <a:extLst>
            <a:ext uri="{FF2B5EF4-FFF2-40B4-BE49-F238E27FC236}">
              <a16:creationId xmlns:a16="http://schemas.microsoft.com/office/drawing/2014/main" id="{81C146E0-A54F-4CDB-B76C-730B13E0D11B}"/>
            </a:ext>
          </a:extLst>
        </xdr:cNvPr>
        <xdr:cNvSpPr/>
      </xdr:nvSpPr>
      <xdr:spPr bwMode="auto">
        <a:xfrm>
          <a:off x="9239250" y="4019550"/>
          <a:ext cx="457200" cy="171450"/>
        </a:xfrm>
        <a:prstGeom prst="ellipse">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0</xdr:colOff>
      <xdr:row>23</xdr:row>
      <xdr:rowOff>16566</xdr:rowOff>
    </xdr:from>
    <xdr:to>
      <xdr:col>6</xdr:col>
      <xdr:colOff>0</xdr:colOff>
      <xdr:row>24</xdr:row>
      <xdr:rowOff>16566</xdr:rowOff>
    </xdr:to>
    <xdr:sp macro="" textlink="">
      <xdr:nvSpPr>
        <xdr:cNvPr id="10" name="性別丸">
          <a:extLst>
            <a:ext uri="{FF2B5EF4-FFF2-40B4-BE49-F238E27FC236}">
              <a16:creationId xmlns:a16="http://schemas.microsoft.com/office/drawing/2014/main" id="{E3B785B5-CB33-4FC4-B872-F88E083C749A}"/>
            </a:ext>
          </a:extLst>
        </xdr:cNvPr>
        <xdr:cNvSpPr/>
      </xdr:nvSpPr>
      <xdr:spPr bwMode="auto">
        <a:xfrm>
          <a:off x="960783" y="4058479"/>
          <a:ext cx="480391" cy="173935"/>
        </a:xfrm>
        <a:prstGeom prst="ellipse">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absolute">
    <xdr:from>
      <xdr:col>35</xdr:col>
      <xdr:colOff>79375</xdr:colOff>
      <xdr:row>4</xdr:row>
      <xdr:rowOff>69850</xdr:rowOff>
    </xdr:from>
    <xdr:to>
      <xdr:col>42</xdr:col>
      <xdr:colOff>130925</xdr:colOff>
      <xdr:row>16</xdr:row>
      <xdr:rowOff>101600</xdr:rowOff>
    </xdr:to>
    <xdr:sp macro="" textlink="">
      <xdr:nvSpPr>
        <xdr:cNvPr id="2" name="写真枠">
          <a:extLst>
            <a:ext uri="{FF2B5EF4-FFF2-40B4-BE49-F238E27FC236}">
              <a16:creationId xmlns:a16="http://schemas.microsoft.com/office/drawing/2014/main" id="{5AC89EC5-5C79-4C8A-A58A-C0640A27FD87}"/>
            </a:ext>
          </a:extLst>
        </xdr:cNvPr>
        <xdr:cNvSpPr txBox="1">
          <a:spLocks noChangeAspect="1" noChangeArrowheads="1"/>
        </xdr:cNvSpPr>
      </xdr:nvSpPr>
      <xdr:spPr bwMode="auto">
        <a:xfrm>
          <a:off x="8404225" y="850900"/>
          <a:ext cx="1651750" cy="2251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写真</a:t>
          </a:r>
        </a:p>
        <a:p>
          <a:pPr algn="ctr" rtl="0">
            <a:lnSpc>
              <a:spcPts val="1300"/>
            </a:lnSpc>
            <a:defRPr sz="1000"/>
          </a:pPr>
          <a:r>
            <a:rPr lang="ja-JP" altLang="en-US" sz="1100" b="0" i="0" u="none" strike="noStrike" baseline="0">
              <a:solidFill>
                <a:srgbClr val="000000"/>
              </a:solidFill>
              <a:latin typeface="ＭＳ Ｐゴシック"/>
              <a:ea typeface="ＭＳ Ｐゴシック"/>
            </a:rPr>
            <a:t> 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        </a:t>
          </a:r>
        </a:p>
        <a:p>
          <a:pPr algn="ctr" rtl="0">
            <a:lnSpc>
              <a:spcPts val="1300"/>
            </a:lnSpc>
            <a:defRPr sz="1000"/>
          </a:pPr>
          <a:r>
            <a:rPr lang="ja-JP" altLang="en-US" sz="1100" b="0" i="0" u="none" strike="noStrike" baseline="0">
              <a:solidFill>
                <a:srgbClr val="000000"/>
              </a:solidFill>
              <a:latin typeface="ＭＳ Ｐゴシック"/>
              <a:ea typeface="ＭＳ Ｐゴシック"/>
            </a:rPr>
            <a:t>40mm</a:t>
          </a:r>
        </a:p>
        <a:p>
          <a:pPr algn="ctr" rtl="0">
            <a:defRPr sz="1000"/>
          </a:pPr>
          <a:r>
            <a:rPr lang="ja-JP" altLang="en-US" sz="1100" b="0" i="0" u="none" strike="noStrike" baseline="0">
              <a:solidFill>
                <a:srgbClr val="000000"/>
              </a:solidFill>
              <a:latin typeface="ＭＳ Ｐゴシック"/>
              <a:ea typeface="ＭＳ Ｐゴシック"/>
            </a:rPr>
            <a:t>×</a:t>
          </a:r>
        </a:p>
        <a:p>
          <a:pPr algn="ctr" rtl="0">
            <a:lnSpc>
              <a:spcPts val="1300"/>
            </a:lnSpc>
            <a:defRPr sz="1000"/>
          </a:pPr>
          <a:r>
            <a:rPr lang="ja-JP" altLang="en-US" sz="1100" b="0" i="0" u="none" strike="noStrike" baseline="0">
              <a:solidFill>
                <a:srgbClr val="000000"/>
              </a:solidFill>
              <a:latin typeface="ＭＳ Ｐゴシック"/>
              <a:ea typeface="ＭＳ Ｐゴシック"/>
            </a:rPr>
            <a:t>30mm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250658</xdr:colOff>
      <xdr:row>15</xdr:row>
      <xdr:rowOff>225592</xdr:rowOff>
    </xdr:from>
    <xdr:to>
      <xdr:col>2</xdr:col>
      <xdr:colOff>175461</xdr:colOff>
      <xdr:row>15</xdr:row>
      <xdr:rowOff>225592</xdr:rowOff>
    </xdr:to>
    <xdr:cxnSp macro="">
      <xdr:nvCxnSpPr>
        <xdr:cNvPr id="2" name="直線コネクタ 1">
          <a:extLst>
            <a:ext uri="{FF2B5EF4-FFF2-40B4-BE49-F238E27FC236}">
              <a16:creationId xmlns:a16="http://schemas.microsoft.com/office/drawing/2014/main" id="{558E5056-1509-464B-9E25-72C903692B74}"/>
            </a:ext>
          </a:extLst>
        </xdr:cNvPr>
        <xdr:cNvCxnSpPr/>
      </xdr:nvCxnSpPr>
      <xdr:spPr>
        <a:xfrm>
          <a:off x="250658" y="5835817"/>
          <a:ext cx="136307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35177</xdr:colOff>
      <xdr:row>4</xdr:row>
      <xdr:rowOff>132051</xdr:rowOff>
    </xdr:from>
    <xdr:to>
      <xdr:col>5</xdr:col>
      <xdr:colOff>236500</xdr:colOff>
      <xdr:row>4</xdr:row>
      <xdr:rowOff>333374</xdr:rowOff>
    </xdr:to>
    <xdr:sp macro="" textlink="">
      <xdr:nvSpPr>
        <xdr:cNvPr id="3" name="楕円 2">
          <a:extLst>
            <a:ext uri="{FF2B5EF4-FFF2-40B4-BE49-F238E27FC236}">
              <a16:creationId xmlns:a16="http://schemas.microsoft.com/office/drawing/2014/main" id="{91AC7FEC-1EE1-4165-8F92-69A3BAA974E0}"/>
            </a:ext>
          </a:extLst>
        </xdr:cNvPr>
        <xdr:cNvSpPr/>
      </xdr:nvSpPr>
      <xdr:spPr>
        <a:xfrm>
          <a:off x="3771575" y="820449"/>
          <a:ext cx="201323" cy="20132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35177</xdr:colOff>
      <xdr:row>5</xdr:row>
      <xdr:rowOff>123392</xdr:rowOff>
    </xdr:from>
    <xdr:to>
      <xdr:col>5</xdr:col>
      <xdr:colOff>236500</xdr:colOff>
      <xdr:row>5</xdr:row>
      <xdr:rowOff>324715</xdr:rowOff>
    </xdr:to>
    <xdr:sp macro="" textlink="">
      <xdr:nvSpPr>
        <xdr:cNvPr id="7" name="楕円 6">
          <a:extLst>
            <a:ext uri="{FF2B5EF4-FFF2-40B4-BE49-F238E27FC236}">
              <a16:creationId xmlns:a16="http://schemas.microsoft.com/office/drawing/2014/main" id="{FF4A871F-F697-C20B-43BA-B42140FC6EB8}"/>
            </a:ext>
          </a:extLst>
        </xdr:cNvPr>
        <xdr:cNvSpPr/>
      </xdr:nvSpPr>
      <xdr:spPr>
        <a:xfrm>
          <a:off x="3771575" y="1257733"/>
          <a:ext cx="201323" cy="20132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35177</xdr:colOff>
      <xdr:row>7</xdr:row>
      <xdr:rowOff>119062</xdr:rowOff>
    </xdr:from>
    <xdr:to>
      <xdr:col>5</xdr:col>
      <xdr:colOff>236500</xdr:colOff>
      <xdr:row>7</xdr:row>
      <xdr:rowOff>320385</xdr:rowOff>
    </xdr:to>
    <xdr:sp macro="" textlink="">
      <xdr:nvSpPr>
        <xdr:cNvPr id="9" name="楕円 8">
          <a:extLst>
            <a:ext uri="{FF2B5EF4-FFF2-40B4-BE49-F238E27FC236}">
              <a16:creationId xmlns:a16="http://schemas.microsoft.com/office/drawing/2014/main" id="{D9771D97-3E32-F853-2E99-A5A49FA14F34}"/>
            </a:ext>
          </a:extLst>
        </xdr:cNvPr>
        <xdr:cNvSpPr/>
      </xdr:nvSpPr>
      <xdr:spPr>
        <a:xfrm>
          <a:off x="3771575" y="2145289"/>
          <a:ext cx="201323" cy="20132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35177</xdr:colOff>
      <xdr:row>8</xdr:row>
      <xdr:rowOff>136381</xdr:rowOff>
    </xdr:from>
    <xdr:to>
      <xdr:col>5</xdr:col>
      <xdr:colOff>236500</xdr:colOff>
      <xdr:row>8</xdr:row>
      <xdr:rowOff>337704</xdr:rowOff>
    </xdr:to>
    <xdr:sp macro="" textlink="">
      <xdr:nvSpPr>
        <xdr:cNvPr id="10" name="楕円 9">
          <a:extLst>
            <a:ext uri="{FF2B5EF4-FFF2-40B4-BE49-F238E27FC236}">
              <a16:creationId xmlns:a16="http://schemas.microsoft.com/office/drawing/2014/main" id="{89E3FB81-12EA-A786-CB69-12FB9DFE7046}"/>
            </a:ext>
          </a:extLst>
        </xdr:cNvPr>
        <xdr:cNvSpPr/>
      </xdr:nvSpPr>
      <xdr:spPr>
        <a:xfrm>
          <a:off x="3771575" y="2608551"/>
          <a:ext cx="201323" cy="20132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35177</xdr:colOff>
      <xdr:row>10</xdr:row>
      <xdr:rowOff>127721</xdr:rowOff>
    </xdr:from>
    <xdr:to>
      <xdr:col>5</xdr:col>
      <xdr:colOff>236500</xdr:colOff>
      <xdr:row>10</xdr:row>
      <xdr:rowOff>329044</xdr:rowOff>
    </xdr:to>
    <xdr:sp macro="" textlink="">
      <xdr:nvSpPr>
        <xdr:cNvPr id="12" name="楕円 11">
          <a:extLst>
            <a:ext uri="{FF2B5EF4-FFF2-40B4-BE49-F238E27FC236}">
              <a16:creationId xmlns:a16="http://schemas.microsoft.com/office/drawing/2014/main" id="{8C3E649C-1D4F-A3E1-7215-09849A5431A9}"/>
            </a:ext>
          </a:extLst>
        </xdr:cNvPr>
        <xdr:cNvSpPr/>
      </xdr:nvSpPr>
      <xdr:spPr>
        <a:xfrm>
          <a:off x="3771575" y="3491778"/>
          <a:ext cx="201323" cy="20132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35177</xdr:colOff>
      <xdr:row>11</xdr:row>
      <xdr:rowOff>127722</xdr:rowOff>
    </xdr:from>
    <xdr:to>
      <xdr:col>5</xdr:col>
      <xdr:colOff>236500</xdr:colOff>
      <xdr:row>11</xdr:row>
      <xdr:rowOff>329045</xdr:rowOff>
    </xdr:to>
    <xdr:sp macro="" textlink="">
      <xdr:nvSpPr>
        <xdr:cNvPr id="13" name="楕円 12">
          <a:extLst>
            <a:ext uri="{FF2B5EF4-FFF2-40B4-BE49-F238E27FC236}">
              <a16:creationId xmlns:a16="http://schemas.microsoft.com/office/drawing/2014/main" id="{39CC4E46-CFE8-8E51-648F-0CF3CCD88D88}"/>
            </a:ext>
          </a:extLst>
        </xdr:cNvPr>
        <xdr:cNvSpPr/>
      </xdr:nvSpPr>
      <xdr:spPr>
        <a:xfrm>
          <a:off x="3771575" y="3937722"/>
          <a:ext cx="201323" cy="20132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35177</xdr:colOff>
      <xdr:row>12</xdr:row>
      <xdr:rowOff>119063</xdr:rowOff>
    </xdr:from>
    <xdr:to>
      <xdr:col>5</xdr:col>
      <xdr:colOff>236500</xdr:colOff>
      <xdr:row>12</xdr:row>
      <xdr:rowOff>320386</xdr:rowOff>
    </xdr:to>
    <xdr:sp macro="" textlink="">
      <xdr:nvSpPr>
        <xdr:cNvPr id="14" name="楕円 13">
          <a:extLst>
            <a:ext uri="{FF2B5EF4-FFF2-40B4-BE49-F238E27FC236}">
              <a16:creationId xmlns:a16="http://schemas.microsoft.com/office/drawing/2014/main" id="{51B53AB8-2F2C-3824-981D-2E642E2FEBEB}"/>
            </a:ext>
          </a:extLst>
        </xdr:cNvPr>
        <xdr:cNvSpPr/>
      </xdr:nvSpPr>
      <xdr:spPr>
        <a:xfrm>
          <a:off x="3771575" y="4375006"/>
          <a:ext cx="201323" cy="20132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35177</xdr:colOff>
      <xdr:row>13</xdr:row>
      <xdr:rowOff>123392</xdr:rowOff>
    </xdr:from>
    <xdr:to>
      <xdr:col>5</xdr:col>
      <xdr:colOff>236500</xdr:colOff>
      <xdr:row>13</xdr:row>
      <xdr:rowOff>324715</xdr:rowOff>
    </xdr:to>
    <xdr:sp macro="" textlink="">
      <xdr:nvSpPr>
        <xdr:cNvPr id="15" name="楕円 14">
          <a:extLst>
            <a:ext uri="{FF2B5EF4-FFF2-40B4-BE49-F238E27FC236}">
              <a16:creationId xmlns:a16="http://schemas.microsoft.com/office/drawing/2014/main" id="{AE315235-BE8D-6752-9CC6-148CEFC1AA59}"/>
            </a:ext>
          </a:extLst>
        </xdr:cNvPr>
        <xdr:cNvSpPr/>
      </xdr:nvSpPr>
      <xdr:spPr>
        <a:xfrm>
          <a:off x="3771575" y="4825278"/>
          <a:ext cx="201323" cy="20132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35177</xdr:colOff>
      <xdr:row>14</xdr:row>
      <xdr:rowOff>127721</xdr:rowOff>
    </xdr:from>
    <xdr:to>
      <xdr:col>5</xdr:col>
      <xdr:colOff>236500</xdr:colOff>
      <xdr:row>14</xdr:row>
      <xdr:rowOff>329044</xdr:rowOff>
    </xdr:to>
    <xdr:sp macro="" textlink="">
      <xdr:nvSpPr>
        <xdr:cNvPr id="16" name="楕円 15">
          <a:extLst>
            <a:ext uri="{FF2B5EF4-FFF2-40B4-BE49-F238E27FC236}">
              <a16:creationId xmlns:a16="http://schemas.microsoft.com/office/drawing/2014/main" id="{9F8C8A75-DB06-66F0-283F-BB67F17150DF}"/>
            </a:ext>
          </a:extLst>
        </xdr:cNvPr>
        <xdr:cNvSpPr/>
      </xdr:nvSpPr>
      <xdr:spPr>
        <a:xfrm>
          <a:off x="3771575" y="5275551"/>
          <a:ext cx="201323" cy="20132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35177</xdr:colOff>
      <xdr:row>15</xdr:row>
      <xdr:rowOff>123391</xdr:rowOff>
    </xdr:from>
    <xdr:to>
      <xdr:col>6</xdr:col>
      <xdr:colOff>236500</xdr:colOff>
      <xdr:row>15</xdr:row>
      <xdr:rowOff>324714</xdr:rowOff>
    </xdr:to>
    <xdr:sp macro="" textlink="">
      <xdr:nvSpPr>
        <xdr:cNvPr id="17" name="楕円 16">
          <a:extLst>
            <a:ext uri="{FF2B5EF4-FFF2-40B4-BE49-F238E27FC236}">
              <a16:creationId xmlns:a16="http://schemas.microsoft.com/office/drawing/2014/main" id="{7F6A4B3B-20B4-86E3-2A99-CAB364FEB9BC}"/>
            </a:ext>
          </a:extLst>
        </xdr:cNvPr>
        <xdr:cNvSpPr/>
      </xdr:nvSpPr>
      <xdr:spPr>
        <a:xfrm>
          <a:off x="4040007" y="5717164"/>
          <a:ext cx="201323" cy="20132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E4121-8C0B-4AC3-94B1-240D72DFD0E8}">
  <sheetPr codeName="Sheet1">
    <tabColor theme="4" tint="0.59999389629810485"/>
    <pageSetUpPr fitToPage="1"/>
  </sheetPr>
  <dimension ref="A1:BZ110"/>
  <sheetViews>
    <sheetView view="pageBreakPreview" zoomScaleNormal="100" zoomScaleSheetLayoutView="100" workbookViewId="0">
      <selection activeCell="B296" sqref="B296:G296"/>
    </sheetView>
  </sheetViews>
  <sheetFormatPr defaultRowHeight="12"/>
  <cols>
    <col min="1" max="34" width="3.125" style="166" customWidth="1"/>
    <col min="35" max="43" width="3" style="166" customWidth="1"/>
    <col min="44" max="56" width="2.625" style="166" customWidth="1"/>
    <col min="57" max="16384" width="9" style="166"/>
  </cols>
  <sheetData>
    <row r="1" spans="1:43" ht="19.899999999999999" customHeight="1">
      <c r="AE1" s="167"/>
      <c r="AF1" s="168"/>
      <c r="AG1" s="168"/>
      <c r="AH1" s="168"/>
      <c r="AI1" s="168"/>
      <c r="AJ1" s="168"/>
      <c r="AK1" s="169" t="s">
        <v>484</v>
      </c>
      <c r="AL1" s="474" t="str">
        <f>220&amp;入力フォーム!B20</f>
        <v>220</v>
      </c>
      <c r="AM1" s="474"/>
      <c r="AN1" s="474"/>
      <c r="AO1" s="474"/>
      <c r="AP1" s="474"/>
      <c r="AQ1" s="474"/>
    </row>
    <row r="2" spans="1:43" ht="15" customHeight="1">
      <c r="A2" s="170" t="s">
        <v>485</v>
      </c>
      <c r="B2" s="170"/>
      <c r="AF2" s="171"/>
      <c r="AG2" s="171"/>
      <c r="AH2" s="171"/>
      <c r="AI2" s="171"/>
      <c r="AJ2" s="171"/>
      <c r="AK2" s="171"/>
      <c r="AL2" s="475"/>
      <c r="AM2" s="475"/>
      <c r="AN2" s="475"/>
      <c r="AO2" s="475"/>
      <c r="AP2" s="475"/>
      <c r="AQ2" s="475"/>
    </row>
    <row r="3" spans="1:43" ht="13.5">
      <c r="B3" s="172" t="s">
        <v>486</v>
      </c>
      <c r="AF3" s="173" t="s">
        <v>487</v>
      </c>
      <c r="AG3" s="173"/>
      <c r="AH3" s="173"/>
      <c r="AI3" s="173"/>
      <c r="AJ3" s="173"/>
      <c r="AK3" s="173"/>
      <c r="AL3" s="173"/>
      <c r="AM3" s="174"/>
    </row>
    <row r="4" spans="1:43" ht="13.5" customHeight="1">
      <c r="B4" s="175" t="s">
        <v>488</v>
      </c>
      <c r="AF4" s="175" t="s">
        <v>489</v>
      </c>
      <c r="AG4" s="176"/>
      <c r="AH4" s="176"/>
      <c r="AI4" s="176"/>
      <c r="AJ4" s="176"/>
      <c r="AK4" s="176"/>
      <c r="AL4" s="176"/>
      <c r="AM4" s="174"/>
    </row>
    <row r="5" spans="1:43" ht="15" customHeight="1">
      <c r="A5" s="177"/>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9"/>
    </row>
    <row r="6" spans="1:43" ht="17.25" customHeight="1">
      <c r="A6" s="476" t="s">
        <v>490</v>
      </c>
      <c r="B6" s="476"/>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row>
    <row r="7" spans="1:43" s="180" customFormat="1" ht="14.25" customHeight="1">
      <c r="A7" s="477" t="s">
        <v>491</v>
      </c>
      <c r="B7" s="477"/>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row>
    <row r="8" spans="1:43" s="180" customFormat="1" ht="14.25" customHeight="1">
      <c r="A8" s="181"/>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70"/>
      <c r="AQ8" s="183"/>
    </row>
    <row r="9" spans="1:43" ht="14.25" customHeight="1">
      <c r="A9" s="184"/>
      <c r="B9" s="478" t="s">
        <v>492</v>
      </c>
      <c r="C9" s="478"/>
      <c r="D9" s="478"/>
      <c r="E9" s="478"/>
      <c r="F9" s="478"/>
      <c r="G9" s="478"/>
      <c r="H9" s="478"/>
      <c r="I9" s="478" t="s">
        <v>493</v>
      </c>
      <c r="J9" s="172"/>
      <c r="K9" s="172"/>
      <c r="L9" s="172"/>
      <c r="M9" s="172"/>
      <c r="O9" s="185"/>
      <c r="P9" s="185"/>
      <c r="Q9" s="185"/>
      <c r="R9" s="185"/>
      <c r="S9" s="185"/>
      <c r="AQ9" s="186"/>
    </row>
    <row r="10" spans="1:43" ht="14.25" customHeight="1">
      <c r="A10" s="187"/>
      <c r="B10" s="479" t="s">
        <v>494</v>
      </c>
      <c r="C10" s="479"/>
      <c r="D10" s="479"/>
      <c r="E10" s="479"/>
      <c r="F10" s="479"/>
      <c r="G10" s="479"/>
      <c r="H10" s="479"/>
      <c r="I10" s="479"/>
      <c r="J10" s="172"/>
      <c r="K10" s="172"/>
      <c r="L10" s="172"/>
      <c r="M10" s="172"/>
      <c r="N10" s="188"/>
      <c r="O10" s="189"/>
      <c r="P10" s="189"/>
      <c r="Q10" s="189"/>
      <c r="R10" s="189"/>
      <c r="S10" s="189"/>
      <c r="AQ10" s="186"/>
    </row>
    <row r="11" spans="1:43" ht="14.25" customHeight="1">
      <c r="A11" s="187"/>
      <c r="B11" s="175"/>
      <c r="C11" s="190"/>
      <c r="D11" s="190"/>
      <c r="E11" s="190"/>
      <c r="F11" s="190"/>
      <c r="G11" s="190"/>
      <c r="H11" s="190"/>
      <c r="I11" s="190"/>
      <c r="J11" s="190"/>
      <c r="K11" s="190"/>
      <c r="L11" s="190"/>
      <c r="M11" s="190"/>
      <c r="N11" s="190"/>
      <c r="O11" s="190"/>
      <c r="P11" s="190"/>
      <c r="Q11" s="190"/>
      <c r="AQ11" s="186"/>
    </row>
    <row r="12" spans="1:43" ht="14.25" customHeight="1">
      <c r="A12" s="187"/>
      <c r="C12" s="483" t="s">
        <v>495</v>
      </c>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Q12" s="186"/>
    </row>
    <row r="13" spans="1:43" ht="14.25" customHeight="1">
      <c r="A13" s="187"/>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I13" s="191"/>
      <c r="AJ13" s="191"/>
      <c r="AK13" s="191"/>
      <c r="AL13" s="191"/>
      <c r="AQ13" s="186"/>
    </row>
    <row r="14" spans="1:43" ht="14.25" customHeight="1">
      <c r="A14" s="192"/>
      <c r="B14" s="193"/>
      <c r="C14" s="484" t="s">
        <v>496</v>
      </c>
      <c r="D14" s="484"/>
      <c r="E14" s="484"/>
      <c r="F14" s="484"/>
      <c r="G14" s="484"/>
      <c r="H14" s="484"/>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Q14" s="186"/>
    </row>
    <row r="15" spans="1:43" ht="14.25" customHeight="1">
      <c r="A15" s="194"/>
      <c r="B15" s="180"/>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Q15" s="186"/>
    </row>
    <row r="16" spans="1:43" s="195" customFormat="1" ht="14.25" customHeight="1">
      <c r="A16" s="184"/>
      <c r="Q16" s="195" t="s">
        <v>28</v>
      </c>
      <c r="S16" s="195" t="s">
        <v>497</v>
      </c>
      <c r="AQ16" s="196"/>
    </row>
    <row r="17" spans="1:43" ht="14.25" customHeight="1">
      <c r="A17" s="187"/>
      <c r="H17" s="166" t="s">
        <v>498</v>
      </c>
      <c r="AQ17" s="186"/>
    </row>
    <row r="18" spans="1:43" s="195" customFormat="1" ht="12.75" customHeight="1">
      <c r="A18" s="184" t="s">
        <v>499</v>
      </c>
      <c r="G18" s="481">
        <f>入力フォーム!B28</f>
        <v>0</v>
      </c>
      <c r="H18" s="481"/>
      <c r="I18" s="481"/>
      <c r="J18" s="481"/>
      <c r="K18" s="481"/>
      <c r="L18" s="481"/>
      <c r="M18" s="481"/>
      <c r="N18" s="481"/>
      <c r="O18" s="481"/>
      <c r="P18" s="481"/>
      <c r="Q18" s="481"/>
      <c r="R18" s="481"/>
      <c r="S18" s="481"/>
      <c r="T18" s="481"/>
      <c r="U18" s="481"/>
      <c r="X18" s="195" t="s">
        <v>500</v>
      </c>
      <c r="AC18" s="481">
        <f>入力フォーム!B32</f>
        <v>0</v>
      </c>
      <c r="AD18" s="481"/>
      <c r="AE18" s="481"/>
      <c r="AF18" s="481"/>
      <c r="AG18" s="480" t="s">
        <v>501</v>
      </c>
      <c r="AH18" s="480"/>
      <c r="AI18" s="481">
        <f>入力フォーム!D32</f>
        <v>0</v>
      </c>
      <c r="AJ18" s="481"/>
      <c r="AK18" s="480" t="s">
        <v>502</v>
      </c>
      <c r="AL18" s="480"/>
      <c r="AM18" s="481">
        <f>入力フォーム!F32</f>
        <v>0</v>
      </c>
      <c r="AN18" s="481"/>
      <c r="AO18" s="480" t="s">
        <v>503</v>
      </c>
      <c r="AP18" s="480"/>
      <c r="AQ18" s="196"/>
    </row>
    <row r="19" spans="1:43" ht="12.75" customHeight="1">
      <c r="A19" s="181"/>
      <c r="B19" s="175" t="s">
        <v>504</v>
      </c>
      <c r="C19" s="175"/>
      <c r="D19" s="175"/>
      <c r="G19" s="481"/>
      <c r="H19" s="481"/>
      <c r="I19" s="481"/>
      <c r="J19" s="481"/>
      <c r="K19" s="481"/>
      <c r="L19" s="481"/>
      <c r="M19" s="481"/>
      <c r="N19" s="481"/>
      <c r="O19" s="481"/>
      <c r="P19" s="481"/>
      <c r="Q19" s="481"/>
      <c r="R19" s="481"/>
      <c r="S19" s="481"/>
      <c r="T19" s="481"/>
      <c r="U19" s="481"/>
      <c r="X19" s="175"/>
      <c r="Y19" s="175" t="s">
        <v>505</v>
      </c>
      <c r="Z19" s="175"/>
      <c r="AA19" s="175"/>
      <c r="AC19" s="481"/>
      <c r="AD19" s="481"/>
      <c r="AE19" s="481"/>
      <c r="AF19" s="481"/>
      <c r="AG19" s="482" t="s">
        <v>506</v>
      </c>
      <c r="AH19" s="482"/>
      <c r="AI19" s="481"/>
      <c r="AJ19" s="481"/>
      <c r="AK19" s="482" t="s">
        <v>507</v>
      </c>
      <c r="AL19" s="482"/>
      <c r="AM19" s="481"/>
      <c r="AN19" s="481"/>
      <c r="AO19" s="482" t="s">
        <v>508</v>
      </c>
      <c r="AP19" s="482"/>
      <c r="AQ19" s="186"/>
    </row>
    <row r="20" spans="1:43" s="174" customFormat="1" ht="2.25" customHeight="1">
      <c r="A20" s="198"/>
      <c r="B20" s="199"/>
      <c r="C20" s="199"/>
      <c r="D20" s="199"/>
      <c r="E20" s="199"/>
      <c r="F20" s="199"/>
      <c r="I20" s="199"/>
      <c r="K20" s="199"/>
      <c r="L20" s="199"/>
      <c r="M20" s="199"/>
      <c r="N20" s="199"/>
      <c r="O20" s="199"/>
      <c r="P20" s="199"/>
      <c r="R20" s="199"/>
      <c r="V20" s="199"/>
      <c r="W20" s="200"/>
      <c r="Y20" s="200"/>
      <c r="AC20" s="199"/>
      <c r="AD20" s="201"/>
      <c r="AE20" s="200"/>
      <c r="AF20" s="200"/>
      <c r="AH20" s="199"/>
      <c r="AI20" s="199"/>
      <c r="AJ20" s="199"/>
      <c r="AQ20" s="202"/>
    </row>
    <row r="21" spans="1:43" s="195" customFormat="1" ht="13.5" customHeight="1">
      <c r="A21" s="184" t="s">
        <v>509</v>
      </c>
      <c r="D21" s="173"/>
      <c r="E21" s="203"/>
      <c r="F21" s="203"/>
      <c r="G21" s="481" t="str">
        <f>IF(OR(入力フォーム!B28="中国",入力フォーム!B28="香港",入力フォーム!B28="台湾",入力フォーム!B28="韓国"),UPPER(TRIM(CONCATENATE(入力フォーム!B36," ",入力フォーム!B39,"(",入力フォーム!P36," ",入力フォーム!P39,")"))),UPPER(TRIM(CONCATENATE(入力フォーム!B36," ",入力フォーム!B39))))</f>
        <v/>
      </c>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196"/>
    </row>
    <row r="22" spans="1:43" ht="12.75" customHeight="1">
      <c r="A22" s="204"/>
      <c r="B22" s="175" t="s">
        <v>510</v>
      </c>
      <c r="C22" s="205"/>
      <c r="D22" s="205"/>
      <c r="E22" s="203"/>
      <c r="F22" s="203"/>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186"/>
    </row>
    <row r="23" spans="1:43" s="174" customFormat="1" ht="12" customHeight="1">
      <c r="A23" s="198"/>
      <c r="B23" s="199"/>
      <c r="C23" s="199"/>
      <c r="D23" s="199"/>
      <c r="E23" s="199"/>
      <c r="F23" s="199"/>
      <c r="G23" s="199"/>
      <c r="H23" s="206" t="s">
        <v>511</v>
      </c>
      <c r="I23" s="199"/>
      <c r="J23" s="199"/>
      <c r="K23" s="199"/>
      <c r="L23" s="207"/>
      <c r="M23" s="207"/>
      <c r="N23" s="207"/>
      <c r="O23" s="207"/>
      <c r="P23" s="199"/>
      <c r="Q23" s="199"/>
      <c r="R23" s="199"/>
      <c r="S23" s="199"/>
      <c r="T23" s="206" t="s">
        <v>512</v>
      </c>
      <c r="U23" s="199"/>
      <c r="V23" s="199"/>
      <c r="W23" s="208"/>
      <c r="X23" s="172"/>
      <c r="Y23" s="200"/>
      <c r="AC23" s="199"/>
      <c r="AD23" s="201"/>
      <c r="AE23" s="200"/>
      <c r="AF23" s="200"/>
      <c r="AH23" s="199"/>
      <c r="AI23" s="199"/>
      <c r="AJ23" s="199"/>
      <c r="AQ23" s="202"/>
    </row>
    <row r="24" spans="1:43" s="195" customFormat="1" ht="13.5" customHeight="1">
      <c r="A24" s="184" t="s">
        <v>513</v>
      </c>
      <c r="E24" s="480" t="s">
        <v>514</v>
      </c>
      <c r="F24" s="480"/>
      <c r="G24" s="197" t="s">
        <v>515</v>
      </c>
      <c r="H24" s="480" t="s">
        <v>516</v>
      </c>
      <c r="I24" s="480"/>
      <c r="K24" s="195" t="s">
        <v>517</v>
      </c>
      <c r="P24" s="481">
        <f>入力フォーム!B45</f>
        <v>0</v>
      </c>
      <c r="Q24" s="481"/>
      <c r="R24" s="481"/>
      <c r="S24" s="481"/>
      <c r="T24" s="481"/>
      <c r="U24" s="481"/>
      <c r="V24" s="481"/>
      <c r="W24" s="481"/>
      <c r="X24" s="481"/>
      <c r="Y24" s="481"/>
      <c r="Z24" s="481"/>
      <c r="AA24" s="481"/>
      <c r="AB24" s="481"/>
      <c r="AC24" s="481"/>
      <c r="AD24" s="195" t="s">
        <v>518</v>
      </c>
      <c r="AK24" s="480" t="s">
        <v>519</v>
      </c>
      <c r="AL24" s="480"/>
      <c r="AM24" s="197" t="s">
        <v>515</v>
      </c>
      <c r="AN24" s="480" t="s">
        <v>520</v>
      </c>
      <c r="AO24" s="480"/>
      <c r="AQ24" s="196"/>
    </row>
    <row r="25" spans="1:43" ht="12.75" customHeight="1">
      <c r="A25" s="187"/>
      <c r="B25" s="175" t="s">
        <v>521</v>
      </c>
      <c r="D25" s="175"/>
      <c r="E25" s="485" t="s">
        <v>522</v>
      </c>
      <c r="F25" s="485"/>
      <c r="G25" s="209" t="s">
        <v>523</v>
      </c>
      <c r="H25" s="485" t="s">
        <v>524</v>
      </c>
      <c r="I25" s="485"/>
      <c r="K25" s="175"/>
      <c r="L25" s="175" t="s">
        <v>525</v>
      </c>
      <c r="M25" s="175"/>
      <c r="N25" s="175"/>
      <c r="P25" s="481"/>
      <c r="Q25" s="481"/>
      <c r="R25" s="481"/>
      <c r="S25" s="481"/>
      <c r="T25" s="481"/>
      <c r="U25" s="481"/>
      <c r="V25" s="481"/>
      <c r="W25" s="481"/>
      <c r="X25" s="481"/>
      <c r="Y25" s="481"/>
      <c r="Z25" s="481"/>
      <c r="AA25" s="481"/>
      <c r="AB25" s="481"/>
      <c r="AC25" s="481"/>
      <c r="AD25" s="175"/>
      <c r="AE25" s="175" t="s">
        <v>526</v>
      </c>
      <c r="AF25" s="175"/>
      <c r="AG25" s="175"/>
      <c r="AH25" s="175"/>
      <c r="AI25" s="175"/>
      <c r="AJ25" s="175"/>
      <c r="AK25" s="485" t="s">
        <v>527</v>
      </c>
      <c r="AL25" s="485"/>
      <c r="AM25" s="209" t="s">
        <v>523</v>
      </c>
      <c r="AN25" s="485" t="s">
        <v>528</v>
      </c>
      <c r="AO25" s="485"/>
      <c r="AQ25" s="186"/>
    </row>
    <row r="26" spans="1:43" ht="2.25" customHeight="1">
      <c r="A26" s="187"/>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Q26" s="186"/>
    </row>
    <row r="27" spans="1:43" ht="12.75" customHeight="1">
      <c r="A27" s="184" t="s">
        <v>529</v>
      </c>
      <c r="B27" s="195"/>
      <c r="C27" s="195"/>
      <c r="D27" s="195"/>
      <c r="E27" s="481">
        <f>入力フォーム!B51</f>
        <v>0</v>
      </c>
      <c r="F27" s="481"/>
      <c r="G27" s="481"/>
      <c r="H27" s="481"/>
      <c r="I27" s="481"/>
      <c r="J27" s="481"/>
      <c r="K27" s="481"/>
      <c r="L27" s="481"/>
      <c r="M27" s="481"/>
      <c r="N27" s="481"/>
      <c r="P27" s="195" t="s">
        <v>530</v>
      </c>
      <c r="Q27" s="195"/>
      <c r="R27" s="195"/>
      <c r="T27" s="195"/>
      <c r="U27" s="195"/>
      <c r="V27" s="195"/>
      <c r="W27" s="195"/>
      <c r="X27" s="486">
        <f>入力フォーム!B59</f>
        <v>0</v>
      </c>
      <c r="Y27" s="486"/>
      <c r="Z27" s="486"/>
      <c r="AA27" s="486"/>
      <c r="AB27" s="486"/>
      <c r="AC27" s="486"/>
      <c r="AD27" s="486"/>
      <c r="AE27" s="486"/>
      <c r="AF27" s="486"/>
      <c r="AG27" s="486"/>
      <c r="AH27" s="486"/>
      <c r="AI27" s="486"/>
      <c r="AJ27" s="486"/>
      <c r="AK27" s="486"/>
      <c r="AL27" s="486"/>
      <c r="AM27" s="486"/>
      <c r="AN27" s="486"/>
      <c r="AO27" s="486"/>
      <c r="AP27" s="486"/>
      <c r="AQ27" s="186"/>
    </row>
    <row r="28" spans="1:43" ht="11.25" customHeight="1">
      <c r="A28" s="187"/>
      <c r="B28" s="175" t="s">
        <v>531</v>
      </c>
      <c r="C28" s="175"/>
      <c r="D28" s="175"/>
      <c r="E28" s="481"/>
      <c r="F28" s="481"/>
      <c r="G28" s="481"/>
      <c r="H28" s="481"/>
      <c r="I28" s="481"/>
      <c r="J28" s="481"/>
      <c r="K28" s="481"/>
      <c r="L28" s="481"/>
      <c r="M28" s="481"/>
      <c r="N28" s="481"/>
      <c r="P28" s="175"/>
      <c r="Q28" s="175" t="s">
        <v>532</v>
      </c>
      <c r="R28" s="175"/>
      <c r="S28" s="175"/>
      <c r="T28" s="175"/>
      <c r="U28" s="175"/>
      <c r="V28" s="175"/>
      <c r="W28" s="175"/>
      <c r="X28" s="486"/>
      <c r="Y28" s="486"/>
      <c r="Z28" s="486"/>
      <c r="AA28" s="486"/>
      <c r="AB28" s="486"/>
      <c r="AC28" s="486"/>
      <c r="AD28" s="486"/>
      <c r="AE28" s="486"/>
      <c r="AF28" s="486"/>
      <c r="AG28" s="486"/>
      <c r="AH28" s="486"/>
      <c r="AI28" s="486"/>
      <c r="AJ28" s="486"/>
      <c r="AK28" s="486"/>
      <c r="AL28" s="486"/>
      <c r="AM28" s="486"/>
      <c r="AN28" s="486"/>
      <c r="AO28" s="486"/>
      <c r="AP28" s="486"/>
      <c r="AQ28" s="186"/>
    </row>
    <row r="29" spans="1:43" ht="2.25" customHeight="1">
      <c r="A29" s="187"/>
      <c r="C29" s="175"/>
      <c r="D29" s="175"/>
      <c r="E29" s="175"/>
      <c r="F29" s="175"/>
      <c r="G29" s="175"/>
      <c r="H29" s="175"/>
      <c r="I29" s="175"/>
      <c r="J29" s="175"/>
      <c r="K29" s="175"/>
      <c r="L29" s="175"/>
      <c r="N29" s="175"/>
      <c r="O29" s="175"/>
      <c r="P29" s="175"/>
      <c r="Q29" s="175"/>
      <c r="R29" s="175"/>
      <c r="AQ29" s="186"/>
    </row>
    <row r="30" spans="1:43" s="195" customFormat="1" ht="12.75" customHeight="1">
      <c r="A30" s="184" t="s">
        <v>533</v>
      </c>
      <c r="I30" s="481" t="s">
        <v>534</v>
      </c>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196"/>
    </row>
    <row r="31" spans="1:43" ht="12.75" customHeight="1">
      <c r="A31" s="187"/>
      <c r="B31" s="175" t="s">
        <v>535</v>
      </c>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186"/>
    </row>
    <row r="32" spans="1:43" ht="2.25" customHeight="1">
      <c r="A32" s="187"/>
      <c r="C32" s="175"/>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186"/>
    </row>
    <row r="33" spans="1:54" s="195" customFormat="1" ht="13.5">
      <c r="A33" s="184"/>
      <c r="B33" s="195" t="s">
        <v>536</v>
      </c>
      <c r="H33" s="203"/>
      <c r="I33" s="487" t="s">
        <v>537</v>
      </c>
      <c r="J33" s="487"/>
      <c r="K33" s="487"/>
      <c r="L33" s="487"/>
      <c r="M33" s="487"/>
      <c r="N33" s="487"/>
      <c r="O33" s="487"/>
      <c r="P33" s="487"/>
      <c r="Q33" s="487"/>
      <c r="R33" s="487"/>
      <c r="S33" s="487"/>
      <c r="T33" s="487"/>
      <c r="W33" s="195" t="s">
        <v>538</v>
      </c>
      <c r="AC33" s="487" t="s">
        <v>1145</v>
      </c>
      <c r="AD33" s="487"/>
      <c r="AE33" s="487"/>
      <c r="AF33" s="487"/>
      <c r="AG33" s="487"/>
      <c r="AH33" s="487"/>
      <c r="AI33" s="487"/>
      <c r="AJ33" s="487"/>
      <c r="AK33" s="487"/>
      <c r="AL33" s="487"/>
      <c r="AM33" s="487"/>
      <c r="AN33" s="487"/>
      <c r="AO33" s="487"/>
      <c r="AP33" s="211"/>
      <c r="AQ33" s="196"/>
    </row>
    <row r="34" spans="1:54" ht="12.75" customHeight="1">
      <c r="A34" s="187"/>
      <c r="B34" s="175" t="s">
        <v>539</v>
      </c>
      <c r="C34" s="175"/>
      <c r="D34" s="195"/>
      <c r="E34" s="195"/>
      <c r="F34" s="195"/>
      <c r="H34" s="211"/>
      <c r="I34" s="487"/>
      <c r="J34" s="487"/>
      <c r="K34" s="487"/>
      <c r="L34" s="487"/>
      <c r="M34" s="487"/>
      <c r="N34" s="487"/>
      <c r="O34" s="487"/>
      <c r="P34" s="487"/>
      <c r="Q34" s="487"/>
      <c r="R34" s="487"/>
      <c r="S34" s="487"/>
      <c r="T34" s="487"/>
      <c r="W34" s="175" t="s">
        <v>540</v>
      </c>
      <c r="X34" s="195"/>
      <c r="Y34" s="195"/>
      <c r="Z34" s="195"/>
      <c r="AA34" s="195"/>
      <c r="AC34" s="487"/>
      <c r="AD34" s="487"/>
      <c r="AE34" s="487"/>
      <c r="AF34" s="487"/>
      <c r="AG34" s="487"/>
      <c r="AH34" s="487"/>
      <c r="AI34" s="487"/>
      <c r="AJ34" s="487"/>
      <c r="AK34" s="487"/>
      <c r="AL34" s="487"/>
      <c r="AM34" s="487"/>
      <c r="AN34" s="487"/>
      <c r="AO34" s="487"/>
      <c r="AP34" s="211"/>
      <c r="AQ34" s="186"/>
    </row>
    <row r="35" spans="1:54" ht="2.25" customHeight="1">
      <c r="A35" s="187"/>
      <c r="C35" s="175"/>
      <c r="D35" s="175"/>
      <c r="E35" s="175"/>
      <c r="F35" s="175"/>
      <c r="G35" s="175"/>
      <c r="H35" s="175"/>
      <c r="I35" s="175"/>
      <c r="J35" s="175"/>
      <c r="K35" s="175"/>
      <c r="L35" s="175"/>
      <c r="M35" s="175"/>
      <c r="N35" s="175"/>
      <c r="O35" s="175"/>
      <c r="P35" s="175"/>
      <c r="Q35" s="175"/>
      <c r="R35" s="175"/>
      <c r="S35" s="175"/>
      <c r="T35" s="175"/>
      <c r="U35" s="175"/>
      <c r="V35" s="175"/>
      <c r="W35" s="175"/>
      <c r="AQ35" s="186"/>
    </row>
    <row r="36" spans="1:54" s="195" customFormat="1" ht="13.5" customHeight="1">
      <c r="A36" s="184" t="s">
        <v>541</v>
      </c>
      <c r="F36" s="195" t="s">
        <v>542</v>
      </c>
      <c r="H36" s="203"/>
      <c r="I36" s="481" t="str">
        <f>IF(入力フォーム!B71="","なし",入力フォーム!B71)</f>
        <v>なし</v>
      </c>
      <c r="J36" s="481"/>
      <c r="K36" s="481"/>
      <c r="L36" s="481"/>
      <c r="M36" s="481"/>
      <c r="N36" s="481"/>
      <c r="O36" s="481"/>
      <c r="P36" s="481"/>
      <c r="Q36" s="481"/>
      <c r="R36" s="481"/>
      <c r="S36" s="481"/>
      <c r="T36" s="481"/>
      <c r="W36" s="195" t="s">
        <v>543</v>
      </c>
      <c r="AC36" s="481">
        <f>入力フォーム!B75</f>
        <v>0</v>
      </c>
      <c r="AD36" s="481"/>
      <c r="AE36" s="481"/>
      <c r="AF36" s="481"/>
      <c r="AG36" s="480" t="s">
        <v>501</v>
      </c>
      <c r="AH36" s="480"/>
      <c r="AI36" s="481">
        <f>入力フォーム!D75</f>
        <v>0</v>
      </c>
      <c r="AJ36" s="481"/>
      <c r="AK36" s="480" t="s">
        <v>502</v>
      </c>
      <c r="AL36" s="480"/>
      <c r="AM36" s="481">
        <f>入力フォーム!F75</f>
        <v>0</v>
      </c>
      <c r="AN36" s="481"/>
      <c r="AO36" s="195" t="s">
        <v>503</v>
      </c>
      <c r="AP36" s="197"/>
      <c r="AQ36" s="196"/>
    </row>
    <row r="37" spans="1:54" ht="12.75" customHeight="1">
      <c r="A37" s="187"/>
      <c r="B37" s="175" t="s">
        <v>544</v>
      </c>
      <c r="C37" s="195"/>
      <c r="D37" s="175"/>
      <c r="G37" s="175" t="s">
        <v>545</v>
      </c>
      <c r="H37" s="211"/>
      <c r="I37" s="481"/>
      <c r="J37" s="481"/>
      <c r="K37" s="481"/>
      <c r="L37" s="481"/>
      <c r="M37" s="481"/>
      <c r="N37" s="481"/>
      <c r="O37" s="481"/>
      <c r="P37" s="481"/>
      <c r="Q37" s="481"/>
      <c r="R37" s="481"/>
      <c r="S37" s="481"/>
      <c r="T37" s="481"/>
      <c r="W37" s="175"/>
      <c r="X37" s="175" t="s">
        <v>546</v>
      </c>
      <c r="Z37" s="175"/>
      <c r="AA37" s="175"/>
      <c r="AC37" s="481"/>
      <c r="AD37" s="481"/>
      <c r="AE37" s="481"/>
      <c r="AF37" s="481"/>
      <c r="AG37" s="482" t="s">
        <v>506</v>
      </c>
      <c r="AH37" s="482"/>
      <c r="AI37" s="481"/>
      <c r="AJ37" s="481"/>
      <c r="AK37" s="482" t="s">
        <v>507</v>
      </c>
      <c r="AL37" s="482"/>
      <c r="AM37" s="481"/>
      <c r="AN37" s="481"/>
      <c r="AO37" s="212" t="s">
        <v>508</v>
      </c>
      <c r="AP37" s="175"/>
      <c r="AQ37" s="186"/>
    </row>
    <row r="38" spans="1:54" ht="2.25" customHeight="1">
      <c r="A38" s="187"/>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Q38" s="186"/>
    </row>
    <row r="39" spans="1:54" s="195" customFormat="1" ht="13.5">
      <c r="A39" s="184" t="s">
        <v>547</v>
      </c>
      <c r="V39" s="175" t="s">
        <v>548</v>
      </c>
      <c r="AQ39" s="196"/>
    </row>
    <row r="40" spans="1:54" s="195" customFormat="1" ht="13.5">
      <c r="A40" s="184"/>
      <c r="B40" s="213" t="s">
        <v>1</v>
      </c>
      <c r="C40" s="195" t="s">
        <v>549</v>
      </c>
      <c r="H40" s="213" t="s">
        <v>1</v>
      </c>
      <c r="I40" s="195" t="s">
        <v>550</v>
      </c>
      <c r="N40" s="213" t="s">
        <v>1</v>
      </c>
      <c r="O40" s="195" t="s">
        <v>551</v>
      </c>
      <c r="T40" s="213" t="s">
        <v>1</v>
      </c>
      <c r="U40" s="195" t="s">
        <v>552</v>
      </c>
      <c r="AD40" s="213" t="s">
        <v>1</v>
      </c>
      <c r="AE40" s="195" t="s">
        <v>553</v>
      </c>
      <c r="AK40" s="213" t="s">
        <v>1</v>
      </c>
      <c r="AL40" s="195" t="s">
        <v>554</v>
      </c>
      <c r="AQ40" s="196"/>
      <c r="AU40" s="191"/>
      <c r="AV40" s="191"/>
      <c r="AW40" s="191"/>
      <c r="AX40" s="191"/>
      <c r="AY40" s="191"/>
      <c r="AZ40" s="191"/>
      <c r="BA40" s="191"/>
      <c r="BB40" s="191"/>
    </row>
    <row r="41" spans="1:54" ht="12.75" customHeight="1">
      <c r="A41" s="187"/>
      <c r="C41" s="175" t="s">
        <v>555</v>
      </c>
      <c r="D41" s="175"/>
      <c r="E41" s="175"/>
      <c r="F41" s="175"/>
      <c r="H41" s="175"/>
      <c r="I41" s="175" t="s">
        <v>556</v>
      </c>
      <c r="O41" s="175" t="s">
        <v>557</v>
      </c>
      <c r="T41" s="175"/>
      <c r="U41" s="175" t="s">
        <v>558</v>
      </c>
      <c r="AE41" s="175" t="s">
        <v>559</v>
      </c>
      <c r="AF41" s="175"/>
      <c r="AL41" s="175" t="s">
        <v>560</v>
      </c>
      <c r="AQ41" s="214"/>
    </row>
    <row r="42" spans="1:54" s="195" customFormat="1" ht="14.25" customHeight="1">
      <c r="A42" s="184"/>
      <c r="B42" s="213" t="s">
        <v>561</v>
      </c>
      <c r="C42" s="195" t="s">
        <v>562</v>
      </c>
      <c r="J42" s="213" t="s">
        <v>1</v>
      </c>
      <c r="K42" s="195" t="s">
        <v>563</v>
      </c>
      <c r="R42" s="213" t="s">
        <v>1</v>
      </c>
      <c r="S42" s="195" t="s">
        <v>564</v>
      </c>
      <c r="Y42" s="213" t="s">
        <v>1</v>
      </c>
      <c r="Z42" s="195" t="s">
        <v>565</v>
      </c>
      <c r="AD42" s="213" t="s">
        <v>561</v>
      </c>
      <c r="AE42" s="195" t="s">
        <v>566</v>
      </c>
      <c r="AQ42" s="196"/>
    </row>
    <row r="43" spans="1:54" s="191" customFormat="1" ht="12.75" customHeight="1">
      <c r="A43" s="181"/>
      <c r="C43" s="175" t="s">
        <v>567</v>
      </c>
      <c r="K43" s="175" t="s">
        <v>568</v>
      </c>
      <c r="L43" s="175"/>
      <c r="M43" s="175"/>
      <c r="N43" s="175"/>
      <c r="O43" s="175"/>
      <c r="P43" s="175"/>
      <c r="Q43" s="175"/>
      <c r="S43" s="175" t="s">
        <v>569</v>
      </c>
      <c r="T43" s="175"/>
      <c r="U43" s="175"/>
      <c r="X43" s="175"/>
      <c r="Z43" s="175" t="s">
        <v>570</v>
      </c>
      <c r="AC43" s="175"/>
      <c r="AD43" s="215"/>
      <c r="AE43" s="488" t="s">
        <v>571</v>
      </c>
      <c r="AF43" s="488"/>
      <c r="AG43" s="488"/>
      <c r="AH43" s="488"/>
      <c r="AI43" s="488"/>
      <c r="AJ43" s="488"/>
      <c r="AK43" s="488"/>
      <c r="AL43" s="488"/>
      <c r="AM43" s="488"/>
      <c r="AN43" s="488"/>
      <c r="AO43" s="488"/>
      <c r="AP43" s="488"/>
      <c r="AQ43" s="488"/>
    </row>
    <row r="44" spans="1:54" s="195" customFormat="1" ht="13.5">
      <c r="A44" s="184"/>
      <c r="B44" s="213" t="s">
        <v>1</v>
      </c>
      <c r="C44" s="195" t="s">
        <v>572</v>
      </c>
      <c r="H44" s="213" t="s">
        <v>1</v>
      </c>
      <c r="I44" s="195" t="s">
        <v>573</v>
      </c>
      <c r="M44" s="213" t="s">
        <v>561</v>
      </c>
      <c r="N44" s="195" t="s">
        <v>574</v>
      </c>
      <c r="AD44" s="213" t="s">
        <v>561</v>
      </c>
      <c r="AE44" s="195" t="s">
        <v>575</v>
      </c>
      <c r="AQ44" s="196"/>
    </row>
    <row r="45" spans="1:54" s="191" customFormat="1" ht="12.75" customHeight="1">
      <c r="A45" s="181"/>
      <c r="C45" s="175" t="s">
        <v>576</v>
      </c>
      <c r="E45" s="175"/>
      <c r="F45" s="175"/>
      <c r="G45" s="175"/>
      <c r="H45" s="175"/>
      <c r="I45" s="175" t="s">
        <v>577</v>
      </c>
      <c r="J45" s="175"/>
      <c r="K45" s="175"/>
      <c r="L45" s="175"/>
      <c r="M45" s="175"/>
      <c r="N45" s="216" t="s">
        <v>578</v>
      </c>
      <c r="O45" s="217"/>
      <c r="P45" s="175"/>
      <c r="Q45" s="217"/>
      <c r="R45" s="175"/>
      <c r="S45" s="217"/>
      <c r="T45" s="217"/>
      <c r="U45" s="217"/>
      <c r="V45" s="217"/>
      <c r="W45" s="217"/>
      <c r="X45" s="217"/>
      <c r="Y45" s="217"/>
      <c r="Z45" s="217"/>
      <c r="AA45" s="217"/>
      <c r="AB45" s="217"/>
      <c r="AC45" s="217"/>
      <c r="AD45" s="175"/>
      <c r="AE45" s="216" t="s">
        <v>579</v>
      </c>
      <c r="AF45" s="175"/>
      <c r="AG45" s="217"/>
      <c r="AH45" s="217"/>
      <c r="AI45" s="217"/>
      <c r="AJ45" s="217"/>
      <c r="AK45" s="217"/>
      <c r="AL45" s="217"/>
      <c r="AM45" s="217"/>
      <c r="AN45" s="217"/>
      <c r="AO45" s="175"/>
      <c r="AP45" s="175"/>
      <c r="AQ45" s="214"/>
      <c r="AU45" s="195"/>
      <c r="AV45" s="195"/>
      <c r="AW45" s="195"/>
    </row>
    <row r="46" spans="1:54" s="195" customFormat="1" ht="13.5">
      <c r="A46" s="184"/>
      <c r="B46" s="213" t="s">
        <v>561</v>
      </c>
      <c r="C46" s="195" t="s">
        <v>580</v>
      </c>
      <c r="L46" s="213" t="s">
        <v>1</v>
      </c>
      <c r="M46" s="195" t="s">
        <v>581</v>
      </c>
      <c r="U46" s="213" t="s">
        <v>1</v>
      </c>
      <c r="V46" s="195" t="s">
        <v>582</v>
      </c>
      <c r="AC46" s="213" t="s">
        <v>583</v>
      </c>
      <c r="AD46" s="195" t="s">
        <v>584</v>
      </c>
      <c r="AJ46" s="213" t="s">
        <v>1</v>
      </c>
      <c r="AK46" s="195" t="s">
        <v>585</v>
      </c>
      <c r="AQ46" s="196"/>
      <c r="AU46" s="191"/>
      <c r="AV46" s="191"/>
      <c r="AW46" s="191"/>
    </row>
    <row r="47" spans="1:54" ht="12.75" customHeight="1">
      <c r="A47" s="187"/>
      <c r="C47" s="218"/>
      <c r="D47" s="175" t="s">
        <v>586</v>
      </c>
      <c r="E47" s="218"/>
      <c r="F47" s="218"/>
      <c r="G47" s="218"/>
      <c r="H47" s="218"/>
      <c r="I47" s="218"/>
      <c r="J47" s="218"/>
      <c r="K47" s="218"/>
      <c r="L47" s="218"/>
      <c r="N47" s="175" t="s">
        <v>587</v>
      </c>
      <c r="O47" s="218"/>
      <c r="P47" s="218"/>
      <c r="Q47" s="218"/>
      <c r="R47" s="218"/>
      <c r="S47" s="191"/>
      <c r="V47" s="175" t="s">
        <v>588</v>
      </c>
      <c r="AD47" s="219" t="s">
        <v>589</v>
      </c>
      <c r="AK47" s="175" t="s">
        <v>590</v>
      </c>
      <c r="AQ47" s="186"/>
    </row>
    <row r="48" spans="1:54" ht="12.75" customHeight="1">
      <c r="A48" s="187"/>
      <c r="B48" s="213" t="s">
        <v>1</v>
      </c>
      <c r="C48" s="195" t="s">
        <v>591</v>
      </c>
      <c r="D48" s="218"/>
      <c r="E48" s="218"/>
      <c r="F48" s="218"/>
      <c r="G48" s="218"/>
      <c r="H48" s="218"/>
      <c r="I48" s="218"/>
      <c r="J48" s="218"/>
      <c r="K48" s="218"/>
      <c r="M48" s="213" t="s">
        <v>1</v>
      </c>
      <c r="N48" s="195" t="s">
        <v>592</v>
      </c>
      <c r="O48" s="218"/>
      <c r="P48" s="218"/>
      <c r="Q48" s="218"/>
      <c r="R48" s="218"/>
      <c r="S48" s="218"/>
      <c r="T48" s="191"/>
      <c r="Y48" s="219"/>
      <c r="AA48" s="213" t="s">
        <v>1</v>
      </c>
      <c r="AB48" s="195" t="s">
        <v>593</v>
      </c>
      <c r="AC48" s="218"/>
      <c r="AD48" s="218"/>
      <c r="AE48" s="218"/>
      <c r="AF48" s="218"/>
      <c r="AG48" s="218"/>
      <c r="AH48" s="218"/>
      <c r="AK48" s="213" t="s">
        <v>1</v>
      </c>
      <c r="AL48" s="195" t="s">
        <v>594</v>
      </c>
      <c r="AQ48" s="186"/>
    </row>
    <row r="49" spans="1:78" ht="12.75" customHeight="1">
      <c r="A49" s="187"/>
      <c r="C49" s="489" t="s">
        <v>595</v>
      </c>
      <c r="D49" s="489"/>
      <c r="E49" s="489"/>
      <c r="F49" s="489"/>
      <c r="G49" s="489"/>
      <c r="H49" s="489"/>
      <c r="I49" s="489"/>
      <c r="J49" s="218"/>
      <c r="K49" s="218"/>
      <c r="L49" s="218"/>
      <c r="N49" s="175" t="s">
        <v>596</v>
      </c>
      <c r="O49" s="175"/>
      <c r="P49" s="175"/>
      <c r="Q49" s="175"/>
      <c r="R49" s="175"/>
      <c r="S49" s="175"/>
      <c r="T49" s="175"/>
      <c r="Y49" s="219"/>
      <c r="AA49" s="218"/>
      <c r="AB49" s="175" t="s">
        <v>597</v>
      </c>
      <c r="AC49" s="175"/>
      <c r="AD49" s="175"/>
      <c r="AE49" s="175"/>
      <c r="AF49" s="175"/>
      <c r="AG49" s="175"/>
      <c r="AH49" s="175"/>
      <c r="AK49" s="175"/>
      <c r="AL49" s="175" t="s">
        <v>598</v>
      </c>
      <c r="AQ49" s="186"/>
    </row>
    <row r="50" spans="1:78" ht="12.75" customHeight="1">
      <c r="A50" s="187"/>
      <c r="B50" s="213" t="s">
        <v>561</v>
      </c>
      <c r="C50" s="195" t="s">
        <v>599</v>
      </c>
      <c r="K50" s="195"/>
      <c r="Q50" s="213" t="s">
        <v>1</v>
      </c>
      <c r="R50" s="195" t="s">
        <v>600</v>
      </c>
      <c r="AB50" s="213" t="s">
        <v>1</v>
      </c>
      <c r="AC50" s="195" t="s">
        <v>601</v>
      </c>
      <c r="AQ50" s="186"/>
    </row>
    <row r="51" spans="1:78" ht="12.75" customHeight="1">
      <c r="A51" s="187"/>
      <c r="C51" s="221" t="s">
        <v>602</v>
      </c>
      <c r="D51" s="222"/>
      <c r="E51" s="222"/>
      <c r="F51" s="222"/>
      <c r="G51" s="222"/>
      <c r="H51" s="222"/>
      <c r="I51" s="222"/>
      <c r="J51" s="222"/>
      <c r="K51" s="222"/>
      <c r="L51" s="222"/>
      <c r="M51" s="222"/>
      <c r="N51" s="222"/>
      <c r="O51" s="222"/>
      <c r="P51" s="223"/>
      <c r="R51" s="206" t="s">
        <v>603</v>
      </c>
      <c r="S51" s="199"/>
      <c r="T51" s="199"/>
      <c r="U51" s="199"/>
      <c r="V51" s="199"/>
      <c r="X51" s="199"/>
      <c r="AB51" s="205"/>
      <c r="AC51" s="490" t="s">
        <v>604</v>
      </c>
      <c r="AD51" s="490"/>
      <c r="AE51" s="490"/>
      <c r="AF51" s="490"/>
      <c r="AG51" s="490"/>
      <c r="AH51" s="490"/>
      <c r="AI51" s="490"/>
      <c r="AJ51" s="490"/>
      <c r="AK51" s="490"/>
      <c r="AL51" s="490"/>
      <c r="AM51" s="490"/>
      <c r="AN51" s="490"/>
      <c r="AO51" s="490"/>
      <c r="AP51" s="490"/>
      <c r="AQ51" s="490"/>
      <c r="AR51" s="205"/>
      <c r="AS51" s="205"/>
    </row>
    <row r="52" spans="1:78" s="195" customFormat="1" ht="12.75" customHeight="1">
      <c r="A52" s="184"/>
      <c r="B52" s="213" t="s">
        <v>1</v>
      </c>
      <c r="C52" s="195" t="s">
        <v>605</v>
      </c>
      <c r="N52" s="213" t="s">
        <v>1</v>
      </c>
      <c r="O52" s="195" t="s">
        <v>606</v>
      </c>
      <c r="AA52" s="213" t="s">
        <v>1</v>
      </c>
      <c r="AB52" s="195" t="s">
        <v>607</v>
      </c>
      <c r="AQ52" s="196"/>
      <c r="BO52" s="166"/>
    </row>
    <row r="53" spans="1:78" s="191" customFormat="1" ht="12.75" customHeight="1">
      <c r="A53" s="181"/>
      <c r="B53" s="175"/>
      <c r="C53" s="175" t="s">
        <v>608</v>
      </c>
      <c r="D53" s="175"/>
      <c r="E53" s="175"/>
      <c r="F53" s="175"/>
      <c r="G53" s="175"/>
      <c r="H53" s="175"/>
      <c r="I53" s="175"/>
      <c r="J53" s="175"/>
      <c r="K53" s="175"/>
      <c r="L53" s="175"/>
      <c r="M53" s="175"/>
      <c r="N53" s="175"/>
      <c r="O53" s="175" t="s">
        <v>609</v>
      </c>
      <c r="P53" s="175"/>
      <c r="Q53" s="175"/>
      <c r="R53" s="175"/>
      <c r="S53" s="175"/>
      <c r="T53" s="175"/>
      <c r="U53" s="175"/>
      <c r="V53" s="175"/>
      <c r="W53" s="175"/>
      <c r="X53" s="175"/>
      <c r="Y53" s="175"/>
      <c r="Z53" s="175"/>
      <c r="AA53" s="175"/>
      <c r="AB53" s="175" t="s">
        <v>610</v>
      </c>
      <c r="AC53" s="175"/>
      <c r="AD53" s="175"/>
      <c r="AE53" s="175"/>
      <c r="AF53" s="175"/>
      <c r="AG53" s="175"/>
      <c r="AH53" s="175"/>
      <c r="AI53" s="175"/>
      <c r="AJ53" s="175"/>
      <c r="AK53" s="175"/>
      <c r="AL53" s="175"/>
      <c r="AM53" s="175"/>
      <c r="AN53" s="175"/>
      <c r="AO53" s="175"/>
      <c r="AP53" s="175"/>
      <c r="AQ53" s="214"/>
      <c r="AU53" s="175"/>
      <c r="AV53" s="175"/>
      <c r="AW53" s="166"/>
      <c r="AX53" s="166"/>
      <c r="BA53" s="175"/>
      <c r="BB53" s="175"/>
      <c r="BC53" s="175"/>
      <c r="BD53" s="175"/>
      <c r="BE53" s="175"/>
      <c r="BF53" s="166"/>
      <c r="BG53" s="166"/>
      <c r="BJ53" s="166"/>
      <c r="BK53" s="166"/>
      <c r="BL53" s="166"/>
      <c r="BM53" s="166"/>
      <c r="BN53" s="166"/>
      <c r="BO53" s="166"/>
      <c r="BP53" s="175"/>
      <c r="BQ53" s="166"/>
      <c r="BR53" s="166"/>
      <c r="BS53" s="166"/>
      <c r="BT53" s="166"/>
      <c r="BU53" s="166"/>
      <c r="BV53" s="166"/>
      <c r="BY53" s="166"/>
      <c r="BZ53" s="166"/>
    </row>
    <row r="54" spans="1:78" s="191" customFormat="1" ht="12.75" customHeight="1">
      <c r="A54" s="181"/>
      <c r="B54" s="213" t="s">
        <v>561</v>
      </c>
      <c r="C54" s="195" t="s">
        <v>611</v>
      </c>
      <c r="D54" s="175"/>
      <c r="E54" s="175"/>
      <c r="F54" s="175"/>
      <c r="G54" s="175"/>
      <c r="H54" s="175"/>
      <c r="I54" s="175"/>
      <c r="J54" s="175"/>
      <c r="K54" s="175"/>
      <c r="L54" s="175"/>
      <c r="M54" s="213" t="s">
        <v>561</v>
      </c>
      <c r="N54" s="195" t="s">
        <v>612</v>
      </c>
      <c r="O54" s="175"/>
      <c r="P54" s="175"/>
      <c r="Q54" s="175"/>
      <c r="R54" s="175"/>
      <c r="S54" s="175"/>
      <c r="T54" s="175"/>
      <c r="U54" s="175"/>
      <c r="V54" s="175"/>
      <c r="W54" s="175"/>
      <c r="X54" s="175"/>
      <c r="Y54" s="213" t="s">
        <v>1</v>
      </c>
      <c r="Z54" s="195" t="s">
        <v>613</v>
      </c>
      <c r="AA54" s="175"/>
      <c r="AB54" s="175"/>
      <c r="AC54" s="175"/>
      <c r="AD54" s="175"/>
      <c r="AE54" s="175"/>
      <c r="AF54" s="175"/>
      <c r="AG54" s="175"/>
      <c r="AH54" s="175"/>
      <c r="AI54" s="175"/>
      <c r="AJ54" s="175"/>
      <c r="AK54" s="213" t="s">
        <v>1</v>
      </c>
      <c r="AL54" s="195" t="s">
        <v>614</v>
      </c>
      <c r="AM54" s="175"/>
      <c r="AN54" s="175"/>
      <c r="AO54" s="175"/>
      <c r="AP54" s="175"/>
      <c r="AQ54" s="214"/>
      <c r="AU54" s="175"/>
      <c r="AV54" s="175"/>
      <c r="AW54" s="166"/>
      <c r="AX54" s="166"/>
      <c r="BA54" s="175"/>
      <c r="BB54" s="175"/>
      <c r="BC54" s="175"/>
      <c r="BD54" s="175"/>
      <c r="BE54" s="175"/>
      <c r="BF54" s="166"/>
      <c r="BG54" s="166"/>
      <c r="BJ54" s="166"/>
      <c r="BK54" s="166"/>
      <c r="BL54" s="166"/>
      <c r="BM54" s="166"/>
      <c r="BN54" s="166"/>
      <c r="BO54" s="166"/>
      <c r="BP54" s="175"/>
      <c r="BQ54" s="166"/>
      <c r="BR54" s="166"/>
      <c r="BS54" s="166"/>
      <c r="BT54" s="166"/>
      <c r="BU54" s="166"/>
      <c r="BV54" s="166"/>
      <c r="BY54" s="166"/>
      <c r="BZ54" s="166"/>
    </row>
    <row r="55" spans="1:78" s="191" customFormat="1" ht="12.75" customHeight="1">
      <c r="A55" s="181"/>
      <c r="C55" s="175" t="s">
        <v>615</v>
      </c>
      <c r="D55" s="175"/>
      <c r="E55" s="175"/>
      <c r="F55" s="175"/>
      <c r="G55" s="175"/>
      <c r="H55" s="175"/>
      <c r="I55" s="175"/>
      <c r="J55" s="175"/>
      <c r="K55" s="175"/>
      <c r="L55" s="175"/>
      <c r="N55" s="175" t="s">
        <v>616</v>
      </c>
      <c r="O55" s="175"/>
      <c r="P55" s="175"/>
      <c r="Q55" s="175"/>
      <c r="R55" s="175"/>
      <c r="S55" s="175"/>
      <c r="T55" s="175"/>
      <c r="U55" s="175"/>
      <c r="V55" s="175"/>
      <c r="W55" s="175"/>
      <c r="X55" s="175"/>
      <c r="Y55" s="175"/>
      <c r="Z55" s="175" t="s">
        <v>617</v>
      </c>
      <c r="AA55" s="175"/>
      <c r="AB55" s="175"/>
      <c r="AC55" s="175"/>
      <c r="AD55" s="175"/>
      <c r="AE55" s="175"/>
      <c r="AF55" s="175"/>
      <c r="AG55" s="175"/>
      <c r="AH55" s="175"/>
      <c r="AI55" s="175"/>
      <c r="AJ55" s="175"/>
      <c r="AK55" s="175"/>
      <c r="AL55" s="175" t="s">
        <v>618</v>
      </c>
      <c r="AM55" s="175"/>
      <c r="AN55" s="175"/>
      <c r="AO55" s="175"/>
      <c r="AP55" s="175"/>
      <c r="AQ55" s="214"/>
      <c r="AU55" s="175"/>
      <c r="AV55" s="175"/>
      <c r="AW55" s="166"/>
      <c r="AX55" s="166"/>
      <c r="BA55" s="175"/>
      <c r="BB55" s="175"/>
      <c r="BC55" s="175"/>
      <c r="BD55" s="175"/>
      <c r="BE55" s="175"/>
      <c r="BF55" s="166"/>
      <c r="BG55" s="166"/>
      <c r="BJ55" s="166"/>
      <c r="BK55" s="166"/>
      <c r="BL55" s="166"/>
      <c r="BM55" s="166"/>
      <c r="BN55" s="166"/>
      <c r="BO55" s="175"/>
      <c r="BP55" s="175"/>
      <c r="BQ55" s="166"/>
      <c r="BR55" s="166"/>
      <c r="BS55" s="166"/>
      <c r="BT55" s="166"/>
      <c r="BU55" s="166"/>
      <c r="BV55" s="166"/>
      <c r="BY55" s="166"/>
      <c r="BZ55" s="166"/>
    </row>
    <row r="56" spans="1:78" s="195" customFormat="1" ht="13.5" customHeight="1">
      <c r="A56" s="224" t="s">
        <v>619</v>
      </c>
      <c r="B56" s="203"/>
      <c r="C56" s="203"/>
      <c r="D56" s="203"/>
      <c r="E56" s="203"/>
      <c r="F56" s="203"/>
      <c r="G56" s="203"/>
      <c r="H56" s="481" t="str">
        <f ca="1">IF(AND(入力フォーム!B24="□",入力フォーム!B25="□"),"",IF(入力フォーム!B24="■",YEAR(TODAY())+1,YEAR(TODAY())))</f>
        <v/>
      </c>
      <c r="I56" s="481"/>
      <c r="J56" s="481"/>
      <c r="K56" s="481"/>
      <c r="L56" s="480" t="s">
        <v>501</v>
      </c>
      <c r="M56" s="480"/>
      <c r="N56" s="481" t="str">
        <f>IF(AND(入力フォーム!B24="□",入力フォーム!B25="□"),"",IF(入力フォーム!B24="■",4,10))</f>
        <v/>
      </c>
      <c r="O56" s="481"/>
      <c r="P56" s="480" t="s">
        <v>502</v>
      </c>
      <c r="Q56" s="480"/>
      <c r="R56" s="481" t="str">
        <f>IF(OR(入力フォーム!B24="■",入力フォーム!B25="■"),1,"")</f>
        <v/>
      </c>
      <c r="S56" s="481"/>
      <c r="T56" s="197" t="s">
        <v>503</v>
      </c>
      <c r="W56" s="195" t="s">
        <v>620</v>
      </c>
      <c r="AC56" s="481" t="s">
        <v>621</v>
      </c>
      <c r="AD56" s="481"/>
      <c r="AE56" s="481"/>
      <c r="AF56" s="481"/>
      <c r="AG56" s="481"/>
      <c r="AH56" s="481"/>
      <c r="AI56" s="481"/>
      <c r="AJ56" s="481"/>
      <c r="AK56" s="481"/>
      <c r="AL56" s="481"/>
      <c r="AM56" s="481"/>
      <c r="AN56" s="481"/>
      <c r="AO56" s="481"/>
      <c r="AP56" s="481"/>
      <c r="AQ56" s="196"/>
    </row>
    <row r="57" spans="1:78" ht="12.75" customHeight="1">
      <c r="A57" s="187"/>
      <c r="B57" s="175" t="s">
        <v>622</v>
      </c>
      <c r="D57" s="175"/>
      <c r="E57" s="175"/>
      <c r="F57" s="175"/>
      <c r="G57" s="175"/>
      <c r="H57" s="481"/>
      <c r="I57" s="481"/>
      <c r="J57" s="481"/>
      <c r="K57" s="481"/>
      <c r="L57" s="482" t="s">
        <v>506</v>
      </c>
      <c r="M57" s="482"/>
      <c r="N57" s="481"/>
      <c r="O57" s="481"/>
      <c r="P57" s="482" t="s">
        <v>507</v>
      </c>
      <c r="Q57" s="482"/>
      <c r="R57" s="481"/>
      <c r="S57" s="481"/>
      <c r="T57" s="212" t="s">
        <v>508</v>
      </c>
      <c r="W57" s="175"/>
      <c r="X57" s="175" t="s">
        <v>623</v>
      </c>
      <c r="Y57" s="175"/>
      <c r="AC57" s="481"/>
      <c r="AD57" s="481"/>
      <c r="AE57" s="481"/>
      <c r="AF57" s="481"/>
      <c r="AG57" s="481"/>
      <c r="AH57" s="481"/>
      <c r="AI57" s="481"/>
      <c r="AJ57" s="481"/>
      <c r="AK57" s="481"/>
      <c r="AL57" s="481"/>
      <c r="AM57" s="481"/>
      <c r="AN57" s="481"/>
      <c r="AO57" s="481"/>
      <c r="AP57" s="481"/>
      <c r="AQ57" s="186"/>
    </row>
    <row r="58" spans="1:78" ht="2.25" customHeight="1">
      <c r="A58" s="187"/>
      <c r="B58" s="175"/>
      <c r="D58" s="175"/>
      <c r="E58" s="175"/>
      <c r="F58" s="175"/>
      <c r="G58" s="175"/>
      <c r="H58" s="195"/>
      <c r="I58" s="195"/>
      <c r="J58" s="225"/>
      <c r="L58" s="226"/>
      <c r="M58" s="226"/>
      <c r="N58" s="203"/>
      <c r="O58" s="226"/>
      <c r="P58" s="209"/>
      <c r="Q58" s="203"/>
      <c r="R58" s="203"/>
      <c r="S58" s="226"/>
      <c r="T58" s="226"/>
      <c r="W58" s="175"/>
      <c r="X58" s="175"/>
      <c r="Y58" s="175"/>
      <c r="AQ58" s="186"/>
    </row>
    <row r="59" spans="1:78" s="195" customFormat="1" ht="13.5" customHeight="1">
      <c r="A59" s="184" t="s">
        <v>624</v>
      </c>
      <c r="H59" s="481" t="str">
        <f>IF(AND(入力フォーム!B24="□",入力フォーム!B25="□"),"",IF(入力フォーム!B24="■","2年","1年6か月"))</f>
        <v/>
      </c>
      <c r="I59" s="481"/>
      <c r="J59" s="481"/>
      <c r="K59" s="481"/>
      <c r="L59" s="481"/>
      <c r="M59" s="481"/>
      <c r="N59" s="481"/>
      <c r="O59" s="481"/>
      <c r="P59" s="481"/>
      <c r="Q59" s="481"/>
      <c r="R59" s="481"/>
      <c r="S59" s="481"/>
      <c r="T59" s="481"/>
      <c r="W59" s="195" t="s">
        <v>625</v>
      </c>
      <c r="AE59" s="197"/>
      <c r="AF59" s="197"/>
      <c r="AG59" s="197" t="s">
        <v>519</v>
      </c>
      <c r="AH59" s="197" t="s">
        <v>515</v>
      </c>
      <c r="AI59" s="197" t="s">
        <v>520</v>
      </c>
      <c r="AQ59" s="196"/>
    </row>
    <row r="60" spans="1:78" ht="12.75" customHeight="1">
      <c r="A60" s="187"/>
      <c r="B60" s="175" t="s">
        <v>626</v>
      </c>
      <c r="D60" s="175"/>
      <c r="E60" s="175"/>
      <c r="F60" s="175"/>
      <c r="G60" s="175"/>
      <c r="H60" s="481"/>
      <c r="I60" s="481"/>
      <c r="J60" s="481"/>
      <c r="K60" s="481"/>
      <c r="L60" s="481"/>
      <c r="M60" s="481"/>
      <c r="N60" s="481"/>
      <c r="O60" s="481"/>
      <c r="P60" s="481"/>
      <c r="Q60" s="481"/>
      <c r="R60" s="481"/>
      <c r="S60" s="481"/>
      <c r="T60" s="481"/>
      <c r="W60" s="175"/>
      <c r="X60" s="175" t="s">
        <v>627</v>
      </c>
      <c r="Y60" s="175"/>
      <c r="Z60" s="175"/>
      <c r="AA60" s="175"/>
      <c r="AB60" s="175"/>
      <c r="AC60" s="175"/>
      <c r="AD60" s="175"/>
      <c r="AE60" s="175"/>
      <c r="AF60" s="175"/>
      <c r="AG60" s="209" t="s">
        <v>628</v>
      </c>
      <c r="AH60" s="209" t="s">
        <v>523</v>
      </c>
      <c r="AI60" s="209" t="s">
        <v>629</v>
      </c>
      <c r="AK60" s="175"/>
      <c r="AL60" s="175"/>
      <c r="AQ60" s="186"/>
    </row>
    <row r="61" spans="1:78" ht="2.25" customHeight="1">
      <c r="A61" s="187"/>
      <c r="B61" s="175"/>
      <c r="D61" s="175"/>
      <c r="E61" s="175"/>
      <c r="F61" s="175"/>
      <c r="G61" s="175"/>
      <c r="H61" s="175"/>
      <c r="I61" s="175"/>
      <c r="J61" s="175"/>
      <c r="K61" s="175"/>
      <c r="L61" s="175"/>
      <c r="M61" s="175"/>
      <c r="N61" s="175"/>
      <c r="O61" s="175"/>
      <c r="P61" s="175"/>
      <c r="Q61" s="175"/>
      <c r="R61" s="175"/>
      <c r="S61" s="175"/>
      <c r="T61" s="175"/>
      <c r="V61" s="175"/>
      <c r="W61" s="175"/>
      <c r="X61" s="175"/>
      <c r="Y61" s="175"/>
      <c r="Z61" s="175"/>
      <c r="AA61" s="175"/>
      <c r="AB61" s="175"/>
      <c r="AC61" s="175"/>
      <c r="AD61" s="175"/>
      <c r="AE61" s="209"/>
      <c r="AF61" s="209"/>
      <c r="AG61" s="209"/>
      <c r="AH61" s="209"/>
      <c r="AI61" s="209"/>
      <c r="AJ61" s="175"/>
      <c r="AK61" s="175"/>
      <c r="AQ61" s="186"/>
    </row>
    <row r="62" spans="1:78" s="195" customFormat="1" ht="13.5">
      <c r="A62" s="184" t="s">
        <v>630</v>
      </c>
      <c r="J62" s="481" t="str">
        <f>IFERROR(VLOOKUP(入力フォーム!B28,リスト!A2:B19,2,FALSE),"")</f>
        <v/>
      </c>
      <c r="K62" s="481"/>
      <c r="L62" s="481"/>
      <c r="M62" s="481"/>
      <c r="N62" s="481"/>
      <c r="O62" s="481"/>
      <c r="P62" s="481"/>
      <c r="Q62" s="481"/>
      <c r="R62" s="481"/>
      <c r="S62" s="481"/>
      <c r="T62" s="481"/>
      <c r="U62" s="481"/>
      <c r="V62" s="481"/>
      <c r="AQ62" s="196"/>
    </row>
    <row r="63" spans="1:78" ht="12.75" customHeight="1">
      <c r="A63" s="187"/>
      <c r="B63" s="175" t="s">
        <v>631</v>
      </c>
      <c r="J63" s="481"/>
      <c r="K63" s="481"/>
      <c r="L63" s="481"/>
      <c r="M63" s="481"/>
      <c r="N63" s="481"/>
      <c r="O63" s="481"/>
      <c r="P63" s="481"/>
      <c r="Q63" s="481"/>
      <c r="R63" s="481"/>
      <c r="S63" s="481"/>
      <c r="T63" s="481"/>
      <c r="U63" s="481"/>
      <c r="V63" s="481"/>
      <c r="AQ63" s="186"/>
    </row>
    <row r="64" spans="1:78" ht="2.25" customHeight="1">
      <c r="A64" s="187"/>
      <c r="B64" s="175"/>
      <c r="AQ64" s="186"/>
    </row>
    <row r="65" spans="1:43" s="195" customFormat="1" ht="12.75" customHeight="1">
      <c r="A65" s="184" t="s">
        <v>632</v>
      </c>
      <c r="M65" s="197" t="s">
        <v>519</v>
      </c>
      <c r="N65" s="197" t="s">
        <v>515</v>
      </c>
      <c r="O65" s="197" t="s">
        <v>520</v>
      </c>
      <c r="AB65" s="227"/>
      <c r="AC65" s="227"/>
      <c r="AD65" s="227"/>
      <c r="AE65" s="227"/>
      <c r="AF65" s="197"/>
      <c r="AG65" s="197"/>
      <c r="AH65" s="227"/>
      <c r="AI65" s="227"/>
      <c r="AJ65" s="197"/>
      <c r="AK65" s="197"/>
      <c r="AL65" s="227"/>
      <c r="AM65" s="227"/>
      <c r="AQ65" s="196"/>
    </row>
    <row r="66" spans="1:43" s="195" customFormat="1" ht="12.75" customHeight="1">
      <c r="A66" s="184"/>
      <c r="B66" s="175" t="s">
        <v>633</v>
      </c>
      <c r="D66" s="175"/>
      <c r="E66" s="175"/>
      <c r="F66" s="175"/>
      <c r="G66" s="175"/>
      <c r="H66" s="175"/>
      <c r="I66" s="175"/>
      <c r="J66" s="175"/>
      <c r="M66" s="209" t="s">
        <v>628</v>
      </c>
      <c r="N66" s="209" t="s">
        <v>523</v>
      </c>
      <c r="O66" s="209" t="s">
        <v>629</v>
      </c>
      <c r="AB66" s="227"/>
      <c r="AC66" s="227"/>
      <c r="AD66" s="227"/>
      <c r="AE66" s="227"/>
      <c r="AF66" s="209"/>
      <c r="AG66" s="209"/>
      <c r="AH66" s="227"/>
      <c r="AI66" s="227"/>
      <c r="AJ66" s="209"/>
      <c r="AK66" s="209"/>
      <c r="AL66" s="227"/>
      <c r="AM66" s="227"/>
      <c r="AN66" s="175"/>
      <c r="AQ66" s="196"/>
    </row>
    <row r="67" spans="1:43" s="195" customFormat="1" ht="12.75" customHeight="1">
      <c r="A67" s="184"/>
      <c r="C67" s="173" t="s">
        <v>634</v>
      </c>
      <c r="L67" s="175"/>
      <c r="AQ67" s="196"/>
    </row>
    <row r="68" spans="1:43" s="195" customFormat="1" ht="12.75" customHeight="1">
      <c r="A68" s="184"/>
      <c r="C68" s="195" t="s">
        <v>635</v>
      </c>
      <c r="E68" s="491" t="str">
        <f>IF(入力フォーム!B87="■",入力フォーム!D90,"")</f>
        <v/>
      </c>
      <c r="F68" s="491"/>
      <c r="G68" s="491"/>
      <c r="H68" s="195" t="s">
        <v>636</v>
      </c>
      <c r="K68" s="195" t="s">
        <v>637</v>
      </c>
      <c r="Q68" s="481" t="str">
        <f>IF(入力フォーム!B87="■",入力フォーム!B94,"")</f>
        <v/>
      </c>
      <c r="R68" s="481"/>
      <c r="S68" s="481"/>
      <c r="T68" s="480" t="s">
        <v>501</v>
      </c>
      <c r="U68" s="480"/>
      <c r="V68" s="481" t="str">
        <f>IF(入力フォーム!B87="■",入力フォーム!D94,"")</f>
        <v/>
      </c>
      <c r="W68" s="481"/>
      <c r="X68" s="480" t="s">
        <v>502</v>
      </c>
      <c r="Y68" s="480"/>
      <c r="Z68" s="481" t="str">
        <f>IF(入力フォーム!B87="■",入力フォーム!F94,"")</f>
        <v/>
      </c>
      <c r="AA68" s="481"/>
      <c r="AB68" s="195" t="s">
        <v>503</v>
      </c>
      <c r="AC68" s="480" t="s">
        <v>638</v>
      </c>
      <c r="AD68" s="480"/>
      <c r="AE68" s="481" t="str">
        <f>IF(入力フォーム!B87="■",入力フォーム!I94,"")</f>
        <v/>
      </c>
      <c r="AF68" s="481"/>
      <c r="AG68" s="481"/>
      <c r="AH68" s="480" t="s">
        <v>501</v>
      </c>
      <c r="AI68" s="480"/>
      <c r="AJ68" s="481" t="str">
        <f>IF(入力フォーム!B87="■",入力フォーム!K94,"")</f>
        <v/>
      </c>
      <c r="AK68" s="481"/>
      <c r="AL68" s="480" t="s">
        <v>502</v>
      </c>
      <c r="AM68" s="480"/>
      <c r="AN68" s="481" t="str">
        <f>IF(入力フォーム!B87="■",入力フォーム!M94,"")</f>
        <v/>
      </c>
      <c r="AO68" s="481"/>
      <c r="AP68" s="195" t="s">
        <v>503</v>
      </c>
      <c r="AQ68" s="196"/>
    </row>
    <row r="69" spans="1:43" ht="12.75" customHeight="1">
      <c r="A69" s="187"/>
      <c r="E69" s="491"/>
      <c r="F69" s="491"/>
      <c r="G69" s="491"/>
      <c r="H69" s="220" t="s">
        <v>59</v>
      </c>
      <c r="J69" s="175"/>
      <c r="K69" s="175" t="s">
        <v>639</v>
      </c>
      <c r="M69" s="175"/>
      <c r="N69" s="175"/>
      <c r="O69" s="209"/>
      <c r="Q69" s="481"/>
      <c r="R69" s="481"/>
      <c r="S69" s="481"/>
      <c r="T69" s="482" t="s">
        <v>506</v>
      </c>
      <c r="U69" s="482"/>
      <c r="V69" s="481"/>
      <c r="W69" s="481"/>
      <c r="X69" s="482" t="s">
        <v>507</v>
      </c>
      <c r="Y69" s="482"/>
      <c r="Z69" s="481"/>
      <c r="AA69" s="481"/>
      <c r="AB69" s="212" t="s">
        <v>640</v>
      </c>
      <c r="AC69" s="209"/>
      <c r="AD69" s="209"/>
      <c r="AE69" s="481"/>
      <c r="AF69" s="481"/>
      <c r="AG69" s="481"/>
      <c r="AH69" s="482" t="s">
        <v>506</v>
      </c>
      <c r="AI69" s="482"/>
      <c r="AJ69" s="481"/>
      <c r="AK69" s="481"/>
      <c r="AL69" s="482" t="s">
        <v>507</v>
      </c>
      <c r="AM69" s="482"/>
      <c r="AN69" s="481"/>
      <c r="AO69" s="481"/>
      <c r="AP69" s="212" t="s">
        <v>508</v>
      </c>
      <c r="AQ69" s="186"/>
    </row>
    <row r="70" spans="1:43" ht="6" customHeight="1">
      <c r="A70" s="187"/>
      <c r="E70" s="228"/>
      <c r="F70" s="228"/>
      <c r="G70" s="228"/>
      <c r="H70" s="226"/>
      <c r="J70" s="175"/>
      <c r="K70" s="175"/>
      <c r="M70" s="175"/>
      <c r="N70" s="175"/>
      <c r="O70" s="209"/>
      <c r="Q70" s="229"/>
      <c r="R70" s="229"/>
      <c r="S70" s="229"/>
      <c r="T70" s="209"/>
      <c r="U70" s="209"/>
      <c r="V70" s="229"/>
      <c r="W70" s="229"/>
      <c r="X70" s="209"/>
      <c r="Y70" s="209"/>
      <c r="Z70" s="229"/>
      <c r="AA70" s="229"/>
      <c r="AB70" s="175"/>
      <c r="AC70" s="209"/>
      <c r="AD70" s="209"/>
      <c r="AE70" s="229"/>
      <c r="AF70" s="229"/>
      <c r="AG70" s="229"/>
      <c r="AH70" s="209"/>
      <c r="AI70" s="209"/>
      <c r="AJ70" s="229"/>
      <c r="AK70" s="229"/>
      <c r="AL70" s="209"/>
      <c r="AM70" s="209"/>
      <c r="AN70" s="229"/>
      <c r="AO70" s="229"/>
      <c r="AP70" s="175"/>
      <c r="AQ70" s="186"/>
    </row>
    <row r="71" spans="1:43" ht="12.75" customHeight="1">
      <c r="A71" s="230" t="s">
        <v>641</v>
      </c>
      <c r="B71" s="231"/>
      <c r="C71" s="231"/>
      <c r="D71" s="231"/>
      <c r="E71" s="231"/>
      <c r="F71" s="231"/>
      <c r="G71" s="231"/>
      <c r="H71" s="232"/>
      <c r="I71" s="232"/>
      <c r="J71" s="232"/>
      <c r="K71" s="232"/>
      <c r="L71" s="232"/>
      <c r="M71" s="232"/>
      <c r="N71" s="232"/>
      <c r="O71" s="233"/>
      <c r="P71" s="233"/>
      <c r="Q71" s="234" t="s">
        <v>519</v>
      </c>
      <c r="R71" s="234" t="s">
        <v>515</v>
      </c>
      <c r="S71" s="234" t="s">
        <v>520</v>
      </c>
      <c r="T71" s="234"/>
      <c r="U71" s="232"/>
      <c r="V71" s="232"/>
      <c r="W71" s="232"/>
      <c r="X71" s="232"/>
      <c r="Y71" s="232"/>
      <c r="Z71" s="232"/>
      <c r="AA71" s="232"/>
      <c r="AB71" s="232"/>
      <c r="AC71" s="232"/>
      <c r="AD71" s="232"/>
      <c r="AE71" s="232"/>
      <c r="AF71" s="232"/>
      <c r="AG71" s="232"/>
      <c r="AH71" s="232"/>
      <c r="AI71" s="232"/>
      <c r="AJ71" s="232"/>
      <c r="AK71" s="232"/>
      <c r="AL71" s="232"/>
      <c r="AM71" s="232"/>
      <c r="AN71" s="232"/>
      <c r="AO71" s="232"/>
      <c r="AP71" s="175"/>
      <c r="AQ71" s="186"/>
    </row>
    <row r="72" spans="1:43" ht="12.75" customHeight="1">
      <c r="A72" s="230"/>
      <c r="B72" s="235" t="s">
        <v>642</v>
      </c>
      <c r="C72" s="231"/>
      <c r="D72" s="231"/>
      <c r="E72" s="231"/>
      <c r="F72" s="231"/>
      <c r="G72" s="231"/>
      <c r="H72" s="232"/>
      <c r="I72" s="232"/>
      <c r="J72" s="232"/>
      <c r="K72" s="232"/>
      <c r="L72" s="232"/>
      <c r="M72" s="232"/>
      <c r="N72" s="232"/>
      <c r="O72" s="233"/>
      <c r="P72" s="233"/>
      <c r="Q72" s="236" t="s">
        <v>628</v>
      </c>
      <c r="R72" s="236" t="s">
        <v>523</v>
      </c>
      <c r="S72" s="236" t="s">
        <v>629</v>
      </c>
      <c r="T72" s="234"/>
      <c r="U72" s="232"/>
      <c r="V72" s="232"/>
      <c r="W72" s="232"/>
      <c r="X72" s="232"/>
      <c r="Y72" s="232"/>
      <c r="Z72" s="232"/>
      <c r="AA72" s="232"/>
      <c r="AB72" s="232"/>
      <c r="AC72" s="232"/>
      <c r="AD72" s="232"/>
      <c r="AE72" s="232"/>
      <c r="AF72" s="232"/>
      <c r="AG72" s="232"/>
      <c r="AH72" s="232"/>
      <c r="AI72" s="232"/>
      <c r="AJ72" s="232"/>
      <c r="AK72" s="232"/>
      <c r="AL72" s="232"/>
      <c r="AM72" s="232"/>
      <c r="AN72" s="232"/>
      <c r="AO72" s="232"/>
      <c r="AP72" s="175"/>
      <c r="AQ72" s="186"/>
    </row>
    <row r="73" spans="1:43" ht="8.25" customHeight="1">
      <c r="A73" s="230"/>
      <c r="B73" s="231"/>
      <c r="C73" s="231"/>
      <c r="D73" s="231"/>
      <c r="E73" s="231"/>
      <c r="F73" s="231"/>
      <c r="G73" s="231"/>
      <c r="H73" s="232"/>
      <c r="I73" s="232"/>
      <c r="J73" s="232"/>
      <c r="K73" s="232"/>
      <c r="L73" s="232"/>
      <c r="M73" s="232"/>
      <c r="N73" s="232"/>
      <c r="O73" s="233"/>
      <c r="P73" s="233"/>
      <c r="Q73" s="236"/>
      <c r="R73" s="236"/>
      <c r="S73" s="236"/>
      <c r="T73" s="234"/>
      <c r="U73" s="232"/>
      <c r="V73" s="232"/>
      <c r="W73" s="232"/>
      <c r="X73" s="232"/>
      <c r="Y73" s="232"/>
      <c r="Z73" s="232"/>
      <c r="AA73" s="232"/>
      <c r="AB73" s="232"/>
      <c r="AC73" s="232"/>
      <c r="AD73" s="232"/>
      <c r="AE73" s="232"/>
      <c r="AF73" s="232"/>
      <c r="AG73" s="232"/>
      <c r="AH73" s="232"/>
      <c r="AI73" s="232"/>
      <c r="AJ73" s="232"/>
      <c r="AK73" s="232"/>
      <c r="AL73" s="232"/>
      <c r="AM73" s="232"/>
      <c r="AN73" s="232"/>
      <c r="AO73" s="232"/>
      <c r="AP73" s="175"/>
      <c r="AQ73" s="186"/>
    </row>
    <row r="74" spans="1:43" ht="12.75" customHeight="1">
      <c r="A74" s="230"/>
      <c r="B74" s="233"/>
      <c r="C74" s="233"/>
      <c r="D74" s="233"/>
      <c r="E74" s="233"/>
      <c r="F74" s="233"/>
      <c r="G74" s="235" t="s">
        <v>643</v>
      </c>
      <c r="H74" s="233"/>
      <c r="I74" s="233"/>
      <c r="J74" s="233"/>
      <c r="K74" s="233"/>
      <c r="L74" s="233"/>
      <c r="M74" s="233"/>
      <c r="N74" s="233"/>
      <c r="O74" s="231"/>
      <c r="P74" s="231"/>
      <c r="Q74" s="233" t="s">
        <v>254</v>
      </c>
      <c r="R74" s="233"/>
      <c r="S74" s="492" t="str">
        <f>IF(入力フォーム!B78="■",入力フォーム!D81,"")</f>
        <v/>
      </c>
      <c r="T74" s="492"/>
      <c r="U74" s="492"/>
      <c r="V74" s="233" t="s">
        <v>636</v>
      </c>
      <c r="W74" s="233"/>
      <c r="X74" s="235" t="s">
        <v>644</v>
      </c>
      <c r="Y74" s="233"/>
      <c r="Z74" s="233"/>
      <c r="AA74" s="233"/>
      <c r="AB74" s="233"/>
      <c r="AC74" s="233"/>
      <c r="AD74" s="233"/>
      <c r="AE74" s="237"/>
      <c r="AF74" s="237"/>
      <c r="AG74" s="237"/>
      <c r="AH74" s="231"/>
      <c r="AI74" s="233"/>
      <c r="AJ74" s="238"/>
      <c r="AK74" s="493" t="str">
        <f>IF(入力フォーム!B78="■",入力フォーム!D84,"")</f>
        <v/>
      </c>
      <c r="AL74" s="493"/>
      <c r="AM74" s="493"/>
      <c r="AN74" s="233" t="s">
        <v>636</v>
      </c>
      <c r="AO74" s="238"/>
      <c r="AP74" s="195"/>
      <c r="AQ74" s="196"/>
    </row>
    <row r="75" spans="1:43" ht="14.25" customHeight="1">
      <c r="A75" s="239"/>
      <c r="B75" s="231"/>
      <c r="C75" s="231"/>
      <c r="D75" s="231"/>
      <c r="E75" s="231"/>
      <c r="F75" s="231"/>
      <c r="G75" s="240" t="s">
        <v>645</v>
      </c>
      <c r="H75" s="231"/>
      <c r="I75" s="241"/>
      <c r="J75" s="241"/>
      <c r="K75" s="241"/>
      <c r="L75" s="241"/>
      <c r="M75" s="231"/>
      <c r="N75" s="231"/>
      <c r="O75" s="231"/>
      <c r="P75" s="231"/>
      <c r="Q75" s="231"/>
      <c r="R75" s="231"/>
      <c r="S75" s="492"/>
      <c r="T75" s="492"/>
      <c r="U75" s="492"/>
      <c r="V75" s="240" t="s">
        <v>59</v>
      </c>
      <c r="W75" s="231"/>
      <c r="X75" s="232" t="s">
        <v>646</v>
      </c>
      <c r="Y75" s="231"/>
      <c r="Z75" s="231"/>
      <c r="AA75" s="231"/>
      <c r="AB75" s="232"/>
      <c r="AC75" s="242"/>
      <c r="AD75" s="242"/>
      <c r="AE75" s="237"/>
      <c r="AF75" s="237"/>
      <c r="AG75" s="237"/>
      <c r="AH75" s="240"/>
      <c r="AI75" s="232"/>
      <c r="AJ75" s="238"/>
      <c r="AK75" s="493"/>
      <c r="AL75" s="493"/>
      <c r="AM75" s="493"/>
      <c r="AN75" s="240" t="s">
        <v>59</v>
      </c>
      <c r="AO75" s="231"/>
      <c r="AP75" s="175"/>
      <c r="AQ75" s="186"/>
    </row>
    <row r="76" spans="1:43" ht="6" customHeight="1">
      <c r="A76" s="243"/>
      <c r="B76" s="244"/>
      <c r="C76" s="244"/>
      <c r="D76" s="244"/>
      <c r="E76" s="244"/>
      <c r="F76" s="244"/>
      <c r="G76" s="245"/>
      <c r="H76" s="244"/>
      <c r="I76" s="246"/>
      <c r="J76" s="246"/>
      <c r="K76" s="246"/>
      <c r="L76" s="246"/>
      <c r="M76" s="244"/>
      <c r="N76" s="244"/>
      <c r="Q76" s="244"/>
      <c r="R76" s="244"/>
      <c r="S76" s="247"/>
      <c r="T76" s="247"/>
      <c r="U76" s="247"/>
      <c r="V76" s="245"/>
      <c r="X76" s="248"/>
      <c r="Y76" s="244"/>
      <c r="Z76" s="244"/>
      <c r="AA76" s="244"/>
      <c r="AB76" s="248"/>
      <c r="AC76" s="249"/>
      <c r="AD76" s="249"/>
      <c r="AE76" s="250"/>
      <c r="AF76" s="250"/>
      <c r="AG76" s="250"/>
      <c r="AH76" s="245"/>
      <c r="AI76" s="175"/>
      <c r="AJ76" s="172"/>
      <c r="AK76" s="229"/>
      <c r="AL76" s="229"/>
      <c r="AM76" s="229"/>
      <c r="AN76" s="245"/>
      <c r="AP76" s="175"/>
      <c r="AQ76" s="186"/>
    </row>
    <row r="77" spans="1:43" s="195" customFormat="1" ht="12.75" customHeight="1">
      <c r="A77" s="230" t="s">
        <v>647</v>
      </c>
      <c r="AA77" s="175"/>
      <c r="AQ77" s="196"/>
    </row>
    <row r="78" spans="1:43" s="195" customFormat="1" ht="12.75" customHeight="1">
      <c r="A78" s="184"/>
      <c r="C78" s="175" t="s">
        <v>648</v>
      </c>
      <c r="AA78" s="175"/>
      <c r="AQ78" s="196"/>
    </row>
    <row r="79" spans="1:43" s="195" customFormat="1" ht="12.75" customHeight="1">
      <c r="A79" s="230"/>
      <c r="B79" s="233"/>
      <c r="C79" s="251" t="s">
        <v>519</v>
      </c>
      <c r="D79" s="251" t="s">
        <v>649</v>
      </c>
      <c r="E79" s="251"/>
      <c r="F79" s="251"/>
      <c r="G79" s="251"/>
      <c r="H79" s="233"/>
      <c r="I79" s="233"/>
      <c r="J79" s="494" t="s">
        <v>184</v>
      </c>
      <c r="K79" s="494"/>
      <c r="L79" s="494"/>
      <c r="M79" s="494"/>
      <c r="N79" s="494"/>
      <c r="O79" s="494"/>
      <c r="P79" s="494"/>
      <c r="Q79" s="494"/>
      <c r="R79" s="494"/>
      <c r="S79" s="494"/>
      <c r="T79" s="494"/>
      <c r="U79" s="494"/>
      <c r="V79" s="494"/>
      <c r="W79" s="494"/>
      <c r="X79" s="494"/>
      <c r="Y79" s="494"/>
      <c r="Z79" s="494"/>
      <c r="AA79" s="494"/>
      <c r="AB79" s="494"/>
      <c r="AC79" s="494"/>
      <c r="AD79" s="494"/>
      <c r="AE79" s="494"/>
      <c r="AF79" s="494"/>
      <c r="AG79" s="494"/>
      <c r="AH79" s="494"/>
      <c r="AI79" s="494"/>
      <c r="AJ79" s="494"/>
      <c r="AK79" s="494"/>
      <c r="AL79" s="197" t="s">
        <v>650</v>
      </c>
      <c r="AM79" s="197" t="s">
        <v>515</v>
      </c>
      <c r="AN79" s="197" t="s">
        <v>520</v>
      </c>
      <c r="AQ79" s="196"/>
    </row>
    <row r="80" spans="1:43" ht="12.75" customHeight="1">
      <c r="A80" s="239"/>
      <c r="B80" s="231"/>
      <c r="C80" s="240" t="s">
        <v>628</v>
      </c>
      <c r="D80" s="240" t="s">
        <v>651</v>
      </c>
      <c r="E80" s="231"/>
      <c r="F80" s="232"/>
      <c r="G80" s="232"/>
      <c r="H80" s="232"/>
      <c r="I80" s="231"/>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209" t="s">
        <v>652</v>
      </c>
      <c r="AM80" s="209" t="s">
        <v>523</v>
      </c>
      <c r="AN80" s="209" t="s">
        <v>653</v>
      </c>
      <c r="AQ80" s="186"/>
    </row>
    <row r="81" spans="1:43" ht="2.25" customHeight="1">
      <c r="A81" s="239"/>
      <c r="B81" s="231"/>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1"/>
      <c r="AQ81" s="186"/>
    </row>
    <row r="82" spans="1:43" s="195" customFormat="1" ht="13.5" customHeight="1">
      <c r="A82" s="230" t="s">
        <v>654</v>
      </c>
      <c r="B82" s="233"/>
      <c r="C82" s="233"/>
      <c r="D82" s="233"/>
      <c r="E82" s="233"/>
      <c r="F82" s="233"/>
      <c r="G82" s="233"/>
      <c r="H82" s="233"/>
      <c r="I82" s="233"/>
      <c r="J82" s="233"/>
      <c r="K82" s="233"/>
      <c r="L82" s="233"/>
      <c r="M82" s="233"/>
      <c r="N82" s="252"/>
      <c r="O82" s="252"/>
      <c r="P82" s="242"/>
      <c r="Q82" s="233"/>
      <c r="R82" s="234" t="s">
        <v>519</v>
      </c>
      <c r="S82" s="234" t="s">
        <v>515</v>
      </c>
      <c r="T82" s="234" t="s">
        <v>520</v>
      </c>
      <c r="U82" s="233"/>
      <c r="V82" s="233"/>
      <c r="W82" s="233"/>
      <c r="X82" s="233"/>
      <c r="Y82" s="233"/>
      <c r="Z82" s="233"/>
      <c r="AA82" s="233"/>
      <c r="AB82" s="233"/>
      <c r="AC82" s="233"/>
      <c r="AD82" s="233"/>
      <c r="AE82" s="233"/>
      <c r="AF82" s="233"/>
      <c r="AG82" s="233"/>
      <c r="AH82" s="233"/>
      <c r="AI82" s="233"/>
      <c r="AJ82" s="233"/>
      <c r="AK82" s="233"/>
      <c r="AQ82" s="196"/>
    </row>
    <row r="83" spans="1:43" s="191" customFormat="1" ht="12.75" customHeight="1">
      <c r="A83" s="253"/>
      <c r="B83" s="254" t="s">
        <v>655</v>
      </c>
      <c r="C83" s="232"/>
      <c r="D83" s="232"/>
      <c r="E83" s="232"/>
      <c r="F83" s="232"/>
      <c r="G83" s="232"/>
      <c r="H83" s="232"/>
      <c r="I83" s="232"/>
      <c r="J83" s="232"/>
      <c r="K83" s="232"/>
      <c r="L83" s="232"/>
      <c r="M83" s="232"/>
      <c r="N83" s="242"/>
      <c r="O83" s="242"/>
      <c r="P83" s="242"/>
      <c r="Q83" s="232"/>
      <c r="R83" s="236" t="s">
        <v>628</v>
      </c>
      <c r="S83" s="236" t="s">
        <v>523</v>
      </c>
      <c r="T83" s="236" t="s">
        <v>629</v>
      </c>
      <c r="U83" s="232"/>
      <c r="V83" s="232"/>
      <c r="W83" s="232"/>
      <c r="X83" s="232"/>
      <c r="Y83" s="232"/>
      <c r="Z83" s="232"/>
      <c r="AA83" s="232"/>
      <c r="AB83" s="232"/>
      <c r="AC83" s="232"/>
      <c r="AD83" s="232"/>
      <c r="AE83" s="232"/>
      <c r="AF83" s="232"/>
      <c r="AG83" s="232"/>
      <c r="AH83" s="232"/>
      <c r="AI83" s="232"/>
      <c r="AJ83" s="232"/>
      <c r="AK83" s="232"/>
      <c r="AL83" s="175"/>
      <c r="AM83" s="175"/>
      <c r="AN83" s="175"/>
      <c r="AO83" s="175"/>
      <c r="AP83" s="175"/>
      <c r="AQ83" s="214"/>
    </row>
    <row r="84" spans="1:43" s="195" customFormat="1" ht="13.5" customHeight="1">
      <c r="A84" s="230"/>
      <c r="B84" s="233"/>
      <c r="C84" s="235" t="s">
        <v>643</v>
      </c>
      <c r="D84" s="233"/>
      <c r="E84" s="233"/>
      <c r="F84" s="233"/>
      <c r="G84" s="233"/>
      <c r="H84" s="233"/>
      <c r="I84" s="233"/>
      <c r="J84" s="233"/>
      <c r="K84" s="233"/>
      <c r="L84" s="233"/>
      <c r="M84" s="233"/>
      <c r="N84" s="233"/>
      <c r="O84" s="233" t="s">
        <v>254</v>
      </c>
      <c r="P84" s="233"/>
      <c r="Q84" s="492" t="s">
        <v>184</v>
      </c>
      <c r="R84" s="492"/>
      <c r="S84" s="492"/>
      <c r="T84" s="233" t="s">
        <v>636</v>
      </c>
      <c r="U84" s="233"/>
      <c r="V84" s="233" t="s">
        <v>656</v>
      </c>
      <c r="W84" s="233"/>
      <c r="X84" s="233"/>
      <c r="Y84" s="233"/>
      <c r="Z84" s="233"/>
      <c r="AA84" s="233"/>
      <c r="AB84" s="233"/>
      <c r="AC84" s="233"/>
      <c r="AD84" s="233"/>
      <c r="AE84" s="493" t="s">
        <v>184</v>
      </c>
      <c r="AF84" s="493"/>
      <c r="AG84" s="493"/>
      <c r="AH84" s="495" t="s">
        <v>501</v>
      </c>
      <c r="AI84" s="495"/>
      <c r="AJ84" s="493"/>
      <c r="AK84" s="493"/>
      <c r="AL84" s="480" t="s">
        <v>502</v>
      </c>
      <c r="AM84" s="480"/>
      <c r="AN84" s="481"/>
      <c r="AO84" s="481"/>
      <c r="AP84" s="195" t="s">
        <v>503</v>
      </c>
      <c r="AQ84" s="196"/>
    </row>
    <row r="85" spans="1:43" ht="12.75" customHeight="1">
      <c r="A85" s="239"/>
      <c r="B85" s="231"/>
      <c r="C85" s="240" t="s">
        <v>645</v>
      </c>
      <c r="D85" s="231"/>
      <c r="E85" s="241"/>
      <c r="F85" s="241"/>
      <c r="G85" s="241"/>
      <c r="H85" s="241"/>
      <c r="I85" s="231"/>
      <c r="J85" s="231"/>
      <c r="K85" s="231"/>
      <c r="L85" s="231"/>
      <c r="M85" s="231"/>
      <c r="N85" s="231"/>
      <c r="O85" s="231"/>
      <c r="P85" s="231"/>
      <c r="Q85" s="492"/>
      <c r="R85" s="492"/>
      <c r="S85" s="492"/>
      <c r="T85" s="240" t="s">
        <v>59</v>
      </c>
      <c r="U85" s="231"/>
      <c r="V85" s="254" t="s">
        <v>657</v>
      </c>
      <c r="W85" s="242"/>
      <c r="X85" s="242"/>
      <c r="Y85" s="242"/>
      <c r="Z85" s="242"/>
      <c r="AA85" s="242"/>
      <c r="AB85" s="242"/>
      <c r="AC85" s="231"/>
      <c r="AD85" s="238"/>
      <c r="AE85" s="493"/>
      <c r="AF85" s="493"/>
      <c r="AG85" s="493"/>
      <c r="AH85" s="504" t="s">
        <v>506</v>
      </c>
      <c r="AI85" s="504"/>
      <c r="AJ85" s="493"/>
      <c r="AK85" s="493"/>
      <c r="AL85" s="482" t="s">
        <v>507</v>
      </c>
      <c r="AM85" s="482"/>
      <c r="AN85" s="481"/>
      <c r="AO85" s="481"/>
      <c r="AP85" s="212" t="s">
        <v>508</v>
      </c>
      <c r="AQ85" s="186"/>
    </row>
    <row r="86" spans="1:43" ht="2.25" customHeight="1">
      <c r="A86" s="239"/>
      <c r="B86" s="231"/>
      <c r="C86" s="241"/>
      <c r="D86" s="241"/>
      <c r="E86" s="241"/>
      <c r="F86" s="241"/>
      <c r="G86" s="24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Q86" s="186"/>
    </row>
    <row r="87" spans="1:43" s="195" customFormat="1" ht="12.75" customHeight="1">
      <c r="A87" s="230" t="s">
        <v>658</v>
      </c>
      <c r="B87" s="233"/>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Q87" s="196"/>
    </row>
    <row r="88" spans="1:43" s="195" customFormat="1" ht="12.75" customHeight="1">
      <c r="A88" s="255" t="s">
        <v>659</v>
      </c>
      <c r="B88" s="232" t="s">
        <v>660</v>
      </c>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Q88" s="196"/>
    </row>
    <row r="89" spans="1:43" s="195" customFormat="1" ht="3" customHeight="1">
      <c r="A89" s="230"/>
      <c r="B89" s="232"/>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Q89" s="196"/>
    </row>
    <row r="90" spans="1:43" s="233" customFormat="1" ht="12.75" customHeight="1">
      <c r="A90" s="230"/>
      <c r="C90" s="233" t="s">
        <v>519</v>
      </c>
      <c r="D90" s="233" t="s">
        <v>661</v>
      </c>
      <c r="AA90" s="233" t="s">
        <v>520</v>
      </c>
      <c r="AQ90" s="256"/>
    </row>
    <row r="91" spans="1:43" s="195" customFormat="1" ht="12.75" customHeight="1">
      <c r="A91" s="257"/>
      <c r="B91" s="232"/>
      <c r="C91" s="240" t="s">
        <v>628</v>
      </c>
      <c r="D91" s="505" t="s">
        <v>662</v>
      </c>
      <c r="E91" s="505"/>
      <c r="F91" s="505"/>
      <c r="G91" s="505"/>
      <c r="H91" s="505"/>
      <c r="I91" s="505"/>
      <c r="J91" s="505"/>
      <c r="K91" s="505"/>
      <c r="L91" s="505"/>
      <c r="M91" s="505"/>
      <c r="N91" s="505"/>
      <c r="O91" s="505"/>
      <c r="P91" s="505"/>
      <c r="Q91" s="505"/>
      <c r="R91" s="505"/>
      <c r="S91" s="505"/>
      <c r="T91" s="505"/>
      <c r="U91" s="505"/>
      <c r="V91" s="505"/>
      <c r="W91" s="505"/>
      <c r="X91" s="505"/>
      <c r="Y91" s="233"/>
      <c r="Z91" s="236" t="s">
        <v>523</v>
      </c>
      <c r="AA91" s="236" t="s">
        <v>653</v>
      </c>
      <c r="AB91" s="233"/>
      <c r="AC91" s="233"/>
      <c r="AD91" s="233"/>
      <c r="AE91" s="233"/>
      <c r="AF91" s="233"/>
      <c r="AG91" s="233"/>
      <c r="AH91" s="233"/>
      <c r="AI91" s="233"/>
      <c r="AJ91" s="233"/>
      <c r="AK91" s="233"/>
      <c r="AQ91" s="258"/>
    </row>
    <row r="92" spans="1:43" s="195" customFormat="1" ht="12" customHeight="1">
      <c r="A92" s="506" t="s">
        <v>106</v>
      </c>
      <c r="B92" s="506"/>
      <c r="C92" s="506"/>
      <c r="D92" s="506"/>
      <c r="E92" s="506" t="s">
        <v>663</v>
      </c>
      <c r="F92" s="506"/>
      <c r="G92" s="506"/>
      <c r="H92" s="506"/>
      <c r="I92" s="506"/>
      <c r="J92" s="506"/>
      <c r="K92" s="506"/>
      <c r="L92" s="506"/>
      <c r="M92" s="506"/>
      <c r="N92" s="506" t="s">
        <v>664</v>
      </c>
      <c r="O92" s="506"/>
      <c r="P92" s="506"/>
      <c r="Q92" s="506"/>
      <c r="R92" s="507" t="s">
        <v>665</v>
      </c>
      <c r="S92" s="507"/>
      <c r="T92" s="507"/>
      <c r="U92" s="507"/>
      <c r="V92" s="508" t="s">
        <v>108</v>
      </c>
      <c r="W92" s="508"/>
      <c r="X92" s="508"/>
      <c r="Y92" s="508"/>
      <c r="Z92" s="506" t="s">
        <v>666</v>
      </c>
      <c r="AA92" s="506"/>
      <c r="AB92" s="506"/>
      <c r="AC92" s="506"/>
      <c r="AD92" s="506"/>
      <c r="AE92" s="506"/>
      <c r="AF92" s="506"/>
      <c r="AG92" s="506"/>
      <c r="AH92" s="506"/>
      <c r="AI92" s="509" t="s">
        <v>667</v>
      </c>
      <c r="AJ92" s="509"/>
      <c r="AK92" s="509"/>
      <c r="AL92" s="509"/>
      <c r="AM92" s="509"/>
      <c r="AN92" s="509"/>
      <c r="AO92" s="509"/>
      <c r="AP92" s="509"/>
      <c r="AQ92" s="509"/>
    </row>
    <row r="93" spans="1:43" s="195" customFormat="1" ht="12" customHeight="1">
      <c r="A93" s="506"/>
      <c r="B93" s="506"/>
      <c r="C93" s="506"/>
      <c r="D93" s="506"/>
      <c r="E93" s="506"/>
      <c r="F93" s="506"/>
      <c r="G93" s="506"/>
      <c r="H93" s="506"/>
      <c r="I93" s="506"/>
      <c r="J93" s="506"/>
      <c r="K93" s="506"/>
      <c r="L93" s="506"/>
      <c r="M93" s="506"/>
      <c r="N93" s="506"/>
      <c r="O93" s="506"/>
      <c r="P93" s="506"/>
      <c r="Q93" s="506"/>
      <c r="R93" s="507"/>
      <c r="S93" s="507"/>
      <c r="T93" s="507"/>
      <c r="U93" s="507"/>
      <c r="V93" s="508"/>
      <c r="W93" s="508"/>
      <c r="X93" s="508"/>
      <c r="Y93" s="508"/>
      <c r="Z93" s="506"/>
      <c r="AA93" s="506"/>
      <c r="AB93" s="506"/>
      <c r="AC93" s="506"/>
      <c r="AD93" s="506"/>
      <c r="AE93" s="506"/>
      <c r="AF93" s="506"/>
      <c r="AG93" s="506"/>
      <c r="AH93" s="506"/>
      <c r="AI93" s="510" t="s">
        <v>668</v>
      </c>
      <c r="AJ93" s="510"/>
      <c r="AK93" s="510"/>
      <c r="AL93" s="510"/>
      <c r="AM93" s="510"/>
      <c r="AN93" s="510"/>
      <c r="AO93" s="510"/>
      <c r="AP93" s="510"/>
      <c r="AQ93" s="510"/>
    </row>
    <row r="94" spans="1:43" s="195" customFormat="1" ht="10.5" customHeight="1">
      <c r="A94" s="502" t="s">
        <v>111</v>
      </c>
      <c r="B94" s="502"/>
      <c r="C94" s="502"/>
      <c r="D94" s="502"/>
      <c r="E94" s="502" t="s">
        <v>344</v>
      </c>
      <c r="F94" s="502"/>
      <c r="G94" s="502"/>
      <c r="H94" s="502"/>
      <c r="I94" s="502"/>
      <c r="J94" s="502"/>
      <c r="K94" s="502"/>
      <c r="L94" s="502"/>
      <c r="M94" s="502"/>
      <c r="N94" s="502" t="s">
        <v>505</v>
      </c>
      <c r="O94" s="502"/>
      <c r="P94" s="502"/>
      <c r="Q94" s="502"/>
      <c r="R94" s="502" t="s">
        <v>504</v>
      </c>
      <c r="S94" s="502"/>
      <c r="T94" s="502"/>
      <c r="U94" s="502"/>
      <c r="V94" s="503" t="s">
        <v>114</v>
      </c>
      <c r="W94" s="503"/>
      <c r="X94" s="503"/>
      <c r="Y94" s="503"/>
      <c r="Z94" s="502" t="s">
        <v>115</v>
      </c>
      <c r="AA94" s="502"/>
      <c r="AB94" s="502"/>
      <c r="AC94" s="502"/>
      <c r="AD94" s="502"/>
      <c r="AE94" s="502"/>
      <c r="AF94" s="502"/>
      <c r="AG94" s="502"/>
      <c r="AH94" s="502"/>
      <c r="AI94" s="517" t="s">
        <v>669</v>
      </c>
      <c r="AJ94" s="517"/>
      <c r="AK94" s="517"/>
      <c r="AL94" s="517"/>
      <c r="AM94" s="517"/>
      <c r="AN94" s="517"/>
      <c r="AO94" s="517"/>
      <c r="AP94" s="517"/>
      <c r="AQ94" s="517"/>
    </row>
    <row r="95" spans="1:43" s="191" customFormat="1" ht="10.5" customHeight="1">
      <c r="A95" s="502"/>
      <c r="B95" s="502"/>
      <c r="C95" s="502"/>
      <c r="D95" s="502"/>
      <c r="E95" s="502"/>
      <c r="F95" s="502"/>
      <c r="G95" s="502"/>
      <c r="H95" s="502"/>
      <c r="I95" s="502"/>
      <c r="J95" s="502"/>
      <c r="K95" s="502"/>
      <c r="L95" s="502"/>
      <c r="M95" s="502"/>
      <c r="N95" s="502"/>
      <c r="O95" s="502"/>
      <c r="P95" s="502"/>
      <c r="Q95" s="502"/>
      <c r="R95" s="502"/>
      <c r="S95" s="502"/>
      <c r="T95" s="502"/>
      <c r="U95" s="502"/>
      <c r="V95" s="503"/>
      <c r="W95" s="503"/>
      <c r="X95" s="503"/>
      <c r="Y95" s="503"/>
      <c r="Z95" s="502"/>
      <c r="AA95" s="502"/>
      <c r="AB95" s="502"/>
      <c r="AC95" s="502"/>
      <c r="AD95" s="502"/>
      <c r="AE95" s="502"/>
      <c r="AF95" s="502"/>
      <c r="AG95" s="502"/>
      <c r="AH95" s="502"/>
      <c r="AI95" s="518" t="s">
        <v>670</v>
      </c>
      <c r="AJ95" s="518"/>
      <c r="AK95" s="518"/>
      <c r="AL95" s="518"/>
      <c r="AM95" s="518"/>
      <c r="AN95" s="518"/>
      <c r="AO95" s="518"/>
      <c r="AP95" s="518"/>
      <c r="AQ95" s="518"/>
    </row>
    <row r="96" spans="1:43" ht="12" customHeight="1">
      <c r="A96" s="496" t="str">
        <f>入力フォーム!B127&amp;""</f>
        <v/>
      </c>
      <c r="B96" s="496"/>
      <c r="C96" s="496"/>
      <c r="D96" s="496"/>
      <c r="E96" s="497" t="str">
        <f>入力フォーム!D127</f>
        <v/>
      </c>
      <c r="F96" s="497"/>
      <c r="G96" s="497"/>
      <c r="H96" s="497"/>
      <c r="I96" s="497"/>
      <c r="J96" s="497"/>
      <c r="K96" s="497"/>
      <c r="L96" s="497"/>
      <c r="M96" s="497"/>
      <c r="N96" s="498" t="str">
        <f>IFERROR(DATE(入力フォーム!N127,入力フォーム!P127,入力フォーム!R127),"")</f>
        <v/>
      </c>
      <c r="O96" s="498"/>
      <c r="P96" s="498"/>
      <c r="Q96" s="498"/>
      <c r="R96" s="496" t="str">
        <f>入力フォーム!T127</f>
        <v/>
      </c>
      <c r="S96" s="496"/>
      <c r="T96" s="496"/>
      <c r="U96" s="496"/>
      <c r="V96" s="499" t="s">
        <v>671</v>
      </c>
      <c r="W96" s="500"/>
      <c r="X96" s="500" t="s">
        <v>672</v>
      </c>
      <c r="Y96" s="501"/>
      <c r="Z96" s="497" t="str">
        <f>入力フォーム!Z127&amp;""</f>
        <v/>
      </c>
      <c r="AA96" s="497"/>
      <c r="AB96" s="497"/>
      <c r="AC96" s="497"/>
      <c r="AD96" s="497"/>
      <c r="AE96" s="497"/>
      <c r="AF96" s="497"/>
      <c r="AG96" s="497"/>
      <c r="AH96" s="497"/>
      <c r="AI96" s="511" t="str">
        <f>入力フォーム!AG127&amp;""</f>
        <v/>
      </c>
      <c r="AJ96" s="511"/>
      <c r="AK96" s="511"/>
      <c r="AL96" s="511"/>
      <c r="AM96" s="511"/>
      <c r="AN96" s="511"/>
      <c r="AO96" s="511"/>
      <c r="AP96" s="511"/>
      <c r="AQ96" s="511"/>
    </row>
    <row r="97" spans="1:43" ht="12.75" customHeight="1">
      <c r="A97" s="496"/>
      <c r="B97" s="496"/>
      <c r="C97" s="496"/>
      <c r="D97" s="496"/>
      <c r="E97" s="497"/>
      <c r="F97" s="497"/>
      <c r="G97" s="497"/>
      <c r="H97" s="497"/>
      <c r="I97" s="497"/>
      <c r="J97" s="497"/>
      <c r="K97" s="497"/>
      <c r="L97" s="497"/>
      <c r="M97" s="497"/>
      <c r="N97" s="498"/>
      <c r="O97" s="498"/>
      <c r="P97" s="498"/>
      <c r="Q97" s="498"/>
      <c r="R97" s="496"/>
      <c r="S97" s="496"/>
      <c r="T97" s="496"/>
      <c r="U97" s="496"/>
      <c r="V97" s="519" t="s">
        <v>673</v>
      </c>
      <c r="W97" s="519"/>
      <c r="X97" s="519"/>
      <c r="Y97" s="519"/>
      <c r="Z97" s="497"/>
      <c r="AA97" s="497"/>
      <c r="AB97" s="497"/>
      <c r="AC97" s="497"/>
      <c r="AD97" s="497"/>
      <c r="AE97" s="497"/>
      <c r="AF97" s="497"/>
      <c r="AG97" s="497"/>
      <c r="AH97" s="497"/>
      <c r="AI97" s="511"/>
      <c r="AJ97" s="511"/>
      <c r="AK97" s="511"/>
      <c r="AL97" s="511"/>
      <c r="AM97" s="511"/>
      <c r="AN97" s="511"/>
      <c r="AO97" s="511"/>
      <c r="AP97" s="511"/>
      <c r="AQ97" s="511"/>
    </row>
    <row r="98" spans="1:43" ht="12" customHeight="1">
      <c r="A98" s="496" t="str">
        <f>入力フォーム!B129&amp;""</f>
        <v/>
      </c>
      <c r="B98" s="496"/>
      <c r="C98" s="496"/>
      <c r="D98" s="496"/>
      <c r="E98" s="497" t="str">
        <f>入力フォーム!D129</f>
        <v/>
      </c>
      <c r="F98" s="497"/>
      <c r="G98" s="497"/>
      <c r="H98" s="497"/>
      <c r="I98" s="497"/>
      <c r="J98" s="497"/>
      <c r="K98" s="497"/>
      <c r="L98" s="497"/>
      <c r="M98" s="497"/>
      <c r="N98" s="498" t="str">
        <f>IFERROR(DATE(入力フォーム!N129,入力フォーム!P129,入力フォーム!R129),"")</f>
        <v/>
      </c>
      <c r="O98" s="498"/>
      <c r="P98" s="498"/>
      <c r="Q98" s="498"/>
      <c r="R98" s="496" t="str">
        <f>入力フォーム!T129</f>
        <v/>
      </c>
      <c r="S98" s="496"/>
      <c r="T98" s="496"/>
      <c r="U98" s="496"/>
      <c r="V98" s="499" t="s">
        <v>671</v>
      </c>
      <c r="W98" s="500"/>
      <c r="X98" s="500" t="s">
        <v>672</v>
      </c>
      <c r="Y98" s="501"/>
      <c r="Z98" s="497" t="str">
        <f>入力フォーム!Z129&amp;""</f>
        <v/>
      </c>
      <c r="AA98" s="497"/>
      <c r="AB98" s="497"/>
      <c r="AC98" s="497"/>
      <c r="AD98" s="497"/>
      <c r="AE98" s="497"/>
      <c r="AF98" s="497"/>
      <c r="AG98" s="497"/>
      <c r="AH98" s="497"/>
      <c r="AI98" s="511" t="str">
        <f>入力フォーム!AG129&amp;""</f>
        <v/>
      </c>
      <c r="AJ98" s="511"/>
      <c r="AK98" s="511"/>
      <c r="AL98" s="511"/>
      <c r="AM98" s="511"/>
      <c r="AN98" s="511"/>
      <c r="AO98" s="511"/>
      <c r="AP98" s="511"/>
      <c r="AQ98" s="511"/>
    </row>
    <row r="99" spans="1:43" ht="12.75" customHeight="1">
      <c r="A99" s="496"/>
      <c r="B99" s="496"/>
      <c r="C99" s="496"/>
      <c r="D99" s="496"/>
      <c r="E99" s="497"/>
      <c r="F99" s="497"/>
      <c r="G99" s="497"/>
      <c r="H99" s="497"/>
      <c r="I99" s="497"/>
      <c r="J99" s="497"/>
      <c r="K99" s="497"/>
      <c r="L99" s="497"/>
      <c r="M99" s="497"/>
      <c r="N99" s="498"/>
      <c r="O99" s="498"/>
      <c r="P99" s="498"/>
      <c r="Q99" s="498"/>
      <c r="R99" s="496"/>
      <c r="S99" s="496"/>
      <c r="T99" s="496"/>
      <c r="U99" s="496"/>
      <c r="V99" s="519" t="s">
        <v>673</v>
      </c>
      <c r="W99" s="519"/>
      <c r="X99" s="519"/>
      <c r="Y99" s="519"/>
      <c r="Z99" s="497"/>
      <c r="AA99" s="497"/>
      <c r="AB99" s="497"/>
      <c r="AC99" s="497"/>
      <c r="AD99" s="497"/>
      <c r="AE99" s="497"/>
      <c r="AF99" s="497"/>
      <c r="AG99" s="497"/>
      <c r="AH99" s="497"/>
      <c r="AI99" s="511"/>
      <c r="AJ99" s="511"/>
      <c r="AK99" s="511"/>
      <c r="AL99" s="511"/>
      <c r="AM99" s="511"/>
      <c r="AN99" s="511"/>
      <c r="AO99" s="511"/>
      <c r="AP99" s="511"/>
      <c r="AQ99" s="511"/>
    </row>
    <row r="100" spans="1:43" ht="12" customHeight="1">
      <c r="A100" s="496" t="str">
        <f>入力フォーム!B131&amp;""</f>
        <v/>
      </c>
      <c r="B100" s="496"/>
      <c r="C100" s="496"/>
      <c r="D100" s="496"/>
      <c r="E100" s="497" t="str">
        <f>入力フォーム!D131</f>
        <v/>
      </c>
      <c r="F100" s="497"/>
      <c r="G100" s="497"/>
      <c r="H100" s="497"/>
      <c r="I100" s="497"/>
      <c r="J100" s="497"/>
      <c r="K100" s="497"/>
      <c r="L100" s="497"/>
      <c r="M100" s="497"/>
      <c r="N100" s="498" t="str">
        <f>IFERROR(DATE(入力フォーム!N131,入力フォーム!P131,入力フォーム!R131),"")</f>
        <v/>
      </c>
      <c r="O100" s="498"/>
      <c r="P100" s="498"/>
      <c r="Q100" s="498"/>
      <c r="R100" s="496" t="str">
        <f>入力フォーム!T131</f>
        <v/>
      </c>
      <c r="S100" s="496"/>
      <c r="T100" s="496"/>
      <c r="U100" s="496"/>
      <c r="V100" s="499" t="s">
        <v>671</v>
      </c>
      <c r="W100" s="500"/>
      <c r="X100" s="500" t="s">
        <v>672</v>
      </c>
      <c r="Y100" s="501"/>
      <c r="Z100" s="497" t="str">
        <f>入力フォーム!Z131&amp;""</f>
        <v/>
      </c>
      <c r="AA100" s="497"/>
      <c r="AB100" s="497"/>
      <c r="AC100" s="497"/>
      <c r="AD100" s="497"/>
      <c r="AE100" s="497"/>
      <c r="AF100" s="497"/>
      <c r="AG100" s="497"/>
      <c r="AH100" s="497"/>
      <c r="AI100" s="511" t="str">
        <f>入力フォーム!AG131&amp;""</f>
        <v/>
      </c>
      <c r="AJ100" s="511"/>
      <c r="AK100" s="511"/>
      <c r="AL100" s="511"/>
      <c r="AM100" s="511"/>
      <c r="AN100" s="511"/>
      <c r="AO100" s="511"/>
      <c r="AP100" s="511"/>
      <c r="AQ100" s="511"/>
    </row>
    <row r="101" spans="1:43" ht="12.75" customHeight="1">
      <c r="A101" s="496"/>
      <c r="B101" s="496"/>
      <c r="C101" s="496"/>
      <c r="D101" s="496"/>
      <c r="E101" s="497"/>
      <c r="F101" s="497"/>
      <c r="G101" s="497"/>
      <c r="H101" s="497"/>
      <c r="I101" s="497"/>
      <c r="J101" s="497"/>
      <c r="K101" s="497"/>
      <c r="L101" s="497"/>
      <c r="M101" s="497"/>
      <c r="N101" s="498"/>
      <c r="O101" s="498"/>
      <c r="P101" s="498"/>
      <c r="Q101" s="498"/>
      <c r="R101" s="496"/>
      <c r="S101" s="496"/>
      <c r="T101" s="496"/>
      <c r="U101" s="496"/>
      <c r="V101" s="513" t="s">
        <v>673</v>
      </c>
      <c r="W101" s="513"/>
      <c r="X101" s="513"/>
      <c r="Y101" s="513"/>
      <c r="Z101" s="497"/>
      <c r="AA101" s="497"/>
      <c r="AB101" s="497"/>
      <c r="AC101" s="497"/>
      <c r="AD101" s="497"/>
      <c r="AE101" s="497"/>
      <c r="AF101" s="497"/>
      <c r="AG101" s="497"/>
      <c r="AH101" s="497"/>
      <c r="AI101" s="511"/>
      <c r="AJ101" s="511"/>
      <c r="AK101" s="511"/>
      <c r="AL101" s="511"/>
      <c r="AM101" s="511"/>
      <c r="AN101" s="511"/>
      <c r="AO101" s="511"/>
      <c r="AP101" s="511"/>
      <c r="AQ101" s="511"/>
    </row>
    <row r="102" spans="1:43" ht="12" customHeight="1">
      <c r="A102" s="496" t="str">
        <f>入力フォーム!B133&amp;""</f>
        <v/>
      </c>
      <c r="B102" s="496"/>
      <c r="C102" s="496"/>
      <c r="D102" s="496"/>
      <c r="E102" s="497" t="str">
        <f>入力フォーム!D133</f>
        <v/>
      </c>
      <c r="F102" s="497"/>
      <c r="G102" s="497"/>
      <c r="H102" s="497"/>
      <c r="I102" s="497"/>
      <c r="J102" s="497"/>
      <c r="K102" s="497"/>
      <c r="L102" s="497"/>
      <c r="M102" s="497"/>
      <c r="N102" s="498" t="str">
        <f>IFERROR(DATE(入力フォーム!N133,入力フォーム!P133,入力フォーム!R133),"")</f>
        <v/>
      </c>
      <c r="O102" s="498"/>
      <c r="P102" s="498"/>
      <c r="Q102" s="498"/>
      <c r="R102" s="496" t="str">
        <f>入力フォーム!T133</f>
        <v/>
      </c>
      <c r="S102" s="496"/>
      <c r="T102" s="496"/>
      <c r="U102" s="496"/>
      <c r="V102" s="514" t="s">
        <v>671</v>
      </c>
      <c r="W102" s="515"/>
      <c r="X102" s="515" t="s">
        <v>672</v>
      </c>
      <c r="Y102" s="516"/>
      <c r="Z102" s="497" t="str">
        <f>入力フォーム!Z133&amp;""</f>
        <v/>
      </c>
      <c r="AA102" s="497"/>
      <c r="AB102" s="497"/>
      <c r="AC102" s="497"/>
      <c r="AD102" s="497"/>
      <c r="AE102" s="497"/>
      <c r="AF102" s="497"/>
      <c r="AG102" s="497"/>
      <c r="AH102" s="497"/>
      <c r="AI102" s="511" t="str">
        <f>入力フォーム!AG133&amp;""</f>
        <v/>
      </c>
      <c r="AJ102" s="511"/>
      <c r="AK102" s="511"/>
      <c r="AL102" s="511"/>
      <c r="AM102" s="511"/>
      <c r="AN102" s="511"/>
      <c r="AO102" s="511"/>
      <c r="AP102" s="511"/>
      <c r="AQ102" s="511"/>
    </row>
    <row r="103" spans="1:43" ht="12.75" customHeight="1">
      <c r="A103" s="496"/>
      <c r="B103" s="496"/>
      <c r="C103" s="496"/>
      <c r="D103" s="496"/>
      <c r="E103" s="497"/>
      <c r="F103" s="497"/>
      <c r="G103" s="497"/>
      <c r="H103" s="497"/>
      <c r="I103" s="497"/>
      <c r="J103" s="497"/>
      <c r="K103" s="497"/>
      <c r="L103" s="497"/>
      <c r="M103" s="497"/>
      <c r="N103" s="498"/>
      <c r="O103" s="498"/>
      <c r="P103" s="498"/>
      <c r="Q103" s="498"/>
      <c r="R103" s="496"/>
      <c r="S103" s="496"/>
      <c r="T103" s="496"/>
      <c r="U103" s="496"/>
      <c r="V103" s="520" t="s">
        <v>673</v>
      </c>
      <c r="W103" s="520"/>
      <c r="X103" s="520"/>
      <c r="Y103" s="520"/>
      <c r="Z103" s="497"/>
      <c r="AA103" s="497"/>
      <c r="AB103" s="497"/>
      <c r="AC103" s="497"/>
      <c r="AD103" s="497"/>
      <c r="AE103" s="497"/>
      <c r="AF103" s="497"/>
      <c r="AG103" s="497"/>
      <c r="AH103" s="497"/>
      <c r="AI103" s="511"/>
      <c r="AJ103" s="511"/>
      <c r="AK103" s="511"/>
      <c r="AL103" s="511"/>
      <c r="AM103" s="511"/>
      <c r="AN103" s="511"/>
      <c r="AO103" s="511"/>
      <c r="AP103" s="511"/>
      <c r="AQ103" s="511"/>
    </row>
    <row r="104" spans="1:43" ht="20.100000000000001" customHeight="1">
      <c r="A104" s="177"/>
      <c r="B104" s="259" t="s">
        <v>674</v>
      </c>
      <c r="C104" s="512" t="s">
        <v>675</v>
      </c>
      <c r="D104" s="512"/>
      <c r="E104" s="512"/>
      <c r="F104" s="512"/>
      <c r="G104" s="512"/>
      <c r="H104" s="512"/>
      <c r="I104" s="512"/>
      <c r="J104" s="512"/>
      <c r="K104" s="512"/>
      <c r="L104" s="512"/>
      <c r="M104" s="512"/>
      <c r="N104" s="512"/>
      <c r="O104" s="512"/>
      <c r="P104" s="512"/>
      <c r="Q104" s="512"/>
      <c r="R104" s="512"/>
      <c r="S104" s="512"/>
      <c r="T104" s="512"/>
      <c r="U104" s="512"/>
      <c r="V104" s="512"/>
      <c r="W104" s="512"/>
      <c r="X104" s="512"/>
      <c r="Y104" s="512"/>
      <c r="Z104" s="512"/>
      <c r="AA104" s="512"/>
      <c r="AB104" s="512"/>
      <c r="AC104" s="512"/>
      <c r="AD104" s="512"/>
      <c r="AE104" s="512"/>
      <c r="AF104" s="512"/>
      <c r="AG104" s="512"/>
      <c r="AH104" s="512"/>
      <c r="AI104" s="512"/>
      <c r="AJ104" s="512"/>
      <c r="AK104" s="512"/>
      <c r="AL104" s="512"/>
      <c r="AM104" s="512"/>
      <c r="AN104" s="512"/>
      <c r="AO104" s="512"/>
      <c r="AP104" s="512"/>
      <c r="AQ104" s="512"/>
    </row>
    <row r="105" spans="1:43" ht="20.100000000000001" customHeight="1">
      <c r="A105" s="260"/>
      <c r="B105" s="261"/>
      <c r="C105" s="512"/>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2"/>
      <c r="AO105" s="512"/>
      <c r="AP105" s="512"/>
      <c r="AQ105" s="512"/>
    </row>
    <row r="106" spans="1:43" ht="23.25" customHeight="1">
      <c r="A106" s="262"/>
      <c r="B106" s="263"/>
      <c r="C106" s="512"/>
      <c r="D106" s="512"/>
      <c r="E106" s="512"/>
      <c r="F106" s="512"/>
      <c r="G106" s="512"/>
      <c r="H106" s="512"/>
      <c r="I106" s="512"/>
      <c r="J106" s="512"/>
      <c r="K106" s="512"/>
      <c r="L106" s="512"/>
      <c r="M106" s="512"/>
      <c r="N106" s="512"/>
      <c r="O106" s="512"/>
      <c r="P106" s="512"/>
      <c r="Q106" s="512"/>
      <c r="R106" s="512"/>
      <c r="S106" s="512"/>
      <c r="T106" s="512"/>
      <c r="U106" s="512"/>
      <c r="V106" s="512"/>
      <c r="W106" s="512"/>
      <c r="X106" s="512"/>
      <c r="Y106" s="512"/>
      <c r="Z106" s="512"/>
      <c r="AA106" s="512"/>
      <c r="AB106" s="512"/>
      <c r="AC106" s="512"/>
      <c r="AD106" s="512"/>
      <c r="AE106" s="512"/>
      <c r="AF106" s="512"/>
      <c r="AG106" s="512"/>
      <c r="AH106" s="512"/>
      <c r="AI106" s="512"/>
      <c r="AJ106" s="512"/>
      <c r="AK106" s="512"/>
      <c r="AL106" s="512"/>
      <c r="AM106" s="512"/>
      <c r="AN106" s="512"/>
      <c r="AO106" s="512"/>
      <c r="AP106" s="512"/>
      <c r="AQ106" s="512"/>
    </row>
    <row r="107" spans="1:43" ht="13.5">
      <c r="A107" s="173" t="s">
        <v>676</v>
      </c>
      <c r="R107" s="175"/>
      <c r="V107" s="218"/>
      <c r="W107" s="218"/>
      <c r="X107" s="218"/>
      <c r="Y107" s="218"/>
    </row>
    <row r="108" spans="1:43" ht="13.5">
      <c r="A108" s="175" t="s">
        <v>677</v>
      </c>
      <c r="R108" s="175"/>
      <c r="V108" s="218"/>
      <c r="W108" s="218"/>
      <c r="X108" s="218"/>
      <c r="Y108" s="218"/>
    </row>
    <row r="109" spans="1:43">
      <c r="A109" s="235" t="s">
        <v>678</v>
      </c>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row>
    <row r="110" spans="1:43" ht="13.5">
      <c r="A110" s="254" t="s">
        <v>679</v>
      </c>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row>
  </sheetData>
  <sheetProtection selectLockedCells="1"/>
  <mergeCells count="135">
    <mergeCell ref="C104:AQ106"/>
    <mergeCell ref="V101:Y101"/>
    <mergeCell ref="A102:D103"/>
    <mergeCell ref="E102:M103"/>
    <mergeCell ref="N102:Q103"/>
    <mergeCell ref="R102:U103"/>
    <mergeCell ref="V102:W102"/>
    <mergeCell ref="X102:Y102"/>
    <mergeCell ref="Z94:AH95"/>
    <mergeCell ref="AI94:AQ94"/>
    <mergeCell ref="AI95:AQ95"/>
    <mergeCell ref="Z96:AH97"/>
    <mergeCell ref="AI96:AQ97"/>
    <mergeCell ref="V97:Y97"/>
    <mergeCell ref="Z102:AH103"/>
    <mergeCell ref="AI102:AQ103"/>
    <mergeCell ref="V103:Y103"/>
    <mergeCell ref="AI98:AQ99"/>
    <mergeCell ref="V99:Y99"/>
    <mergeCell ref="A100:D101"/>
    <mergeCell ref="E100:M101"/>
    <mergeCell ref="N100:Q101"/>
    <mergeCell ref="R100:U101"/>
    <mergeCell ref="V100:W100"/>
    <mergeCell ref="X100:Y100"/>
    <mergeCell ref="Z100:AH101"/>
    <mergeCell ref="AI100:AQ101"/>
    <mergeCell ref="A98:D99"/>
    <mergeCell ref="E98:M99"/>
    <mergeCell ref="N98:Q99"/>
    <mergeCell ref="R98:U99"/>
    <mergeCell ref="V98:W98"/>
    <mergeCell ref="X98:Y98"/>
    <mergeCell ref="Z98:AH99"/>
    <mergeCell ref="AN84:AO85"/>
    <mergeCell ref="AH85:AI85"/>
    <mergeCell ref="AL85:AM85"/>
    <mergeCell ref="D91:X91"/>
    <mergeCell ref="A92:D93"/>
    <mergeCell ref="E92:M93"/>
    <mergeCell ref="N92:Q93"/>
    <mergeCell ref="R92:U93"/>
    <mergeCell ref="V92:Y93"/>
    <mergeCell ref="Z92:AH93"/>
    <mergeCell ref="AI92:AQ92"/>
    <mergeCell ref="AI93:AQ93"/>
    <mergeCell ref="A96:D97"/>
    <mergeCell ref="E96:M97"/>
    <mergeCell ref="N96:Q97"/>
    <mergeCell ref="R96:U97"/>
    <mergeCell ref="V96:W96"/>
    <mergeCell ref="X96:Y96"/>
    <mergeCell ref="A94:D95"/>
    <mergeCell ref="E94:M95"/>
    <mergeCell ref="N94:Q95"/>
    <mergeCell ref="R94:U95"/>
    <mergeCell ref="V94:Y95"/>
    <mergeCell ref="S74:U75"/>
    <mergeCell ref="AK74:AM75"/>
    <mergeCell ref="J79:AK80"/>
    <mergeCell ref="Q84:S85"/>
    <mergeCell ref="AE84:AG85"/>
    <mergeCell ref="AH84:AI84"/>
    <mergeCell ref="AJ84:AK85"/>
    <mergeCell ref="AL84:AM84"/>
    <mergeCell ref="AL68:AM68"/>
    <mergeCell ref="AN68:AO69"/>
    <mergeCell ref="T69:U69"/>
    <mergeCell ref="X69:Y69"/>
    <mergeCell ref="AH69:AI69"/>
    <mergeCell ref="AL69:AM69"/>
    <mergeCell ref="X68:Y68"/>
    <mergeCell ref="Z68:AA69"/>
    <mergeCell ref="AC68:AD68"/>
    <mergeCell ref="AE68:AG69"/>
    <mergeCell ref="AH68:AI68"/>
    <mergeCell ref="AJ68:AK69"/>
    <mergeCell ref="H59:T60"/>
    <mergeCell ref="J62:V63"/>
    <mergeCell ref="E68:G69"/>
    <mergeCell ref="Q68:S69"/>
    <mergeCell ref="T68:U68"/>
    <mergeCell ref="V68:W69"/>
    <mergeCell ref="H56:K57"/>
    <mergeCell ref="L56:M56"/>
    <mergeCell ref="N56:O57"/>
    <mergeCell ref="P56:Q56"/>
    <mergeCell ref="R56:S57"/>
    <mergeCell ref="AC56:AP57"/>
    <mergeCell ref="L57:M57"/>
    <mergeCell ref="P57:Q57"/>
    <mergeCell ref="AM36:AN37"/>
    <mergeCell ref="AG37:AH37"/>
    <mergeCell ref="AK37:AL37"/>
    <mergeCell ref="AE43:AQ43"/>
    <mergeCell ref="C49:I49"/>
    <mergeCell ref="AC51:AQ51"/>
    <mergeCell ref="E27:N28"/>
    <mergeCell ref="X27:AP28"/>
    <mergeCell ref="I30:AP31"/>
    <mergeCell ref="I33:T34"/>
    <mergeCell ref="AC33:AO34"/>
    <mergeCell ref="I36:T37"/>
    <mergeCell ref="AC36:AF37"/>
    <mergeCell ref="AG36:AH36"/>
    <mergeCell ref="AI36:AJ37"/>
    <mergeCell ref="AK36:AL36"/>
    <mergeCell ref="G21:AP22"/>
    <mergeCell ref="E24:F24"/>
    <mergeCell ref="H24:I24"/>
    <mergeCell ref="P24:AC25"/>
    <mergeCell ref="AK24:AL24"/>
    <mergeCell ref="AN24:AO24"/>
    <mergeCell ref="E25:F25"/>
    <mergeCell ref="H25:I25"/>
    <mergeCell ref="AK25:AL25"/>
    <mergeCell ref="AN25:AO25"/>
    <mergeCell ref="AL1:AQ1"/>
    <mergeCell ref="AL2:AQ2"/>
    <mergeCell ref="A6:AQ6"/>
    <mergeCell ref="A7:AQ7"/>
    <mergeCell ref="B9:I9"/>
    <mergeCell ref="B10:I10"/>
    <mergeCell ref="AK18:AL18"/>
    <mergeCell ref="AM18:AN19"/>
    <mergeCell ref="AO18:AP18"/>
    <mergeCell ref="AG19:AH19"/>
    <mergeCell ref="AK19:AL19"/>
    <mergeCell ref="AO19:AP19"/>
    <mergeCell ref="C12:AG13"/>
    <mergeCell ref="C14:AG15"/>
    <mergeCell ref="G18:U19"/>
    <mergeCell ref="AC18:AF19"/>
    <mergeCell ref="AG18:AH18"/>
    <mergeCell ref="AI18:AJ19"/>
  </mergeCells>
  <phoneticPr fontId="4"/>
  <dataValidations disablePrompts="1" count="1">
    <dataValidation type="list" allowBlank="1" showErrorMessage="1" sqref="B40 H40 N40 T40 AD40 AK40 B42 J42 R42 W42 Y42 AD42 BB42:BC42 B44 H44 M44 AD44 B46 L46 U46 AK54 AJ46 B48 M48 AA48 AK48 B50 Q50 AB50 B52 N52 AA52 B54 M54 Y54 AC46" xr:uid="{C15C8D48-19C4-4286-BC61-7201025B179C}">
      <formula1>"□,■"</formula1>
      <formula2>0</formula2>
    </dataValidation>
  </dataValidations>
  <printOptions horizontalCentered="1"/>
  <pageMargins left="0.2361111111111111" right="0.2361111111111111" top="0.31527777777777777" bottom="0.15763888888888888" header="0.31527777777777777" footer="0.51180555555555551"/>
  <pageSetup paperSize="9" scale="63"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5C570-CFE0-4B53-9D74-236B0A3FE944}">
  <sheetPr codeName="Sheet7">
    <tabColor theme="9" tint="0.39997558519241921"/>
  </sheetPr>
  <dimension ref="A1:W17"/>
  <sheetViews>
    <sheetView workbookViewId="0">
      <selection sqref="A1:AN1"/>
    </sheetView>
  </sheetViews>
  <sheetFormatPr defaultRowHeight="18.75"/>
  <cols>
    <col min="1" max="3" width="11.625" style="381" customWidth="1"/>
    <col min="4" max="4" width="3.25" style="381" customWidth="1"/>
    <col min="5" max="5" width="9" style="381"/>
    <col min="6" max="6" width="3.25" style="381" customWidth="1"/>
    <col min="7" max="7" width="9" style="381"/>
    <col min="8" max="8" width="3.25" style="381" customWidth="1"/>
    <col min="9" max="9" width="9" style="381"/>
    <col min="10" max="10" width="3.25" style="381" customWidth="1"/>
    <col min="11" max="16384" width="9" style="381"/>
  </cols>
  <sheetData>
    <row r="1" spans="1:23">
      <c r="A1" s="384" t="s">
        <v>1079</v>
      </c>
      <c r="B1" s="384" t="s">
        <v>1090</v>
      </c>
      <c r="C1" s="384" t="s">
        <v>1091</v>
      </c>
      <c r="E1" s="384" t="s">
        <v>1080</v>
      </c>
      <c r="G1" s="385" t="s">
        <v>1081</v>
      </c>
      <c r="I1" s="385" t="s">
        <v>1082</v>
      </c>
      <c r="K1" s="32"/>
      <c r="L1" s="32"/>
      <c r="M1" s="61"/>
      <c r="N1" s="32"/>
      <c r="O1" s="61"/>
      <c r="P1" s="61"/>
      <c r="Q1" s="61"/>
      <c r="R1" s="61"/>
      <c r="S1" s="61"/>
      <c r="T1" s="61"/>
      <c r="U1" s="61"/>
      <c r="V1" s="61"/>
      <c r="W1" s="61"/>
    </row>
    <row r="2" spans="1:23">
      <c r="A2" s="376" t="s">
        <v>5</v>
      </c>
      <c r="B2" s="376" t="s">
        <v>1094</v>
      </c>
      <c r="C2" s="376" t="s">
        <v>1104</v>
      </c>
      <c r="E2" s="383" t="s">
        <v>38</v>
      </c>
      <c r="G2" s="383" t="s">
        <v>91</v>
      </c>
      <c r="I2" s="383" t="s">
        <v>1117</v>
      </c>
      <c r="N2" s="32"/>
    </row>
    <row r="3" spans="1:23">
      <c r="A3" s="382" t="s">
        <v>6</v>
      </c>
      <c r="B3" s="382" t="s">
        <v>1098</v>
      </c>
      <c r="C3" s="382" t="s">
        <v>1108</v>
      </c>
      <c r="E3" s="383" t="s">
        <v>39</v>
      </c>
      <c r="G3" s="383" t="s">
        <v>92</v>
      </c>
      <c r="I3" s="383" t="s">
        <v>1118</v>
      </c>
    </row>
    <row r="4" spans="1:23">
      <c r="A4" s="376" t="s">
        <v>7</v>
      </c>
      <c r="B4" s="376" t="s">
        <v>1097</v>
      </c>
      <c r="C4" s="376" t="s">
        <v>1107</v>
      </c>
      <c r="E4" s="383" t="s">
        <v>40</v>
      </c>
      <c r="G4" s="383" t="s">
        <v>93</v>
      </c>
      <c r="I4" s="383" t="s">
        <v>1083</v>
      </c>
    </row>
    <row r="5" spans="1:23">
      <c r="A5" s="376" t="s">
        <v>8</v>
      </c>
      <c r="B5" s="376" t="s">
        <v>1095</v>
      </c>
      <c r="C5" s="376" t="s">
        <v>1105</v>
      </c>
      <c r="E5" s="383" t="s">
        <v>41</v>
      </c>
      <c r="G5" s="383" t="s">
        <v>94</v>
      </c>
      <c r="I5" s="383" t="s">
        <v>135</v>
      </c>
    </row>
    <row r="6" spans="1:23">
      <c r="A6" s="376" t="s">
        <v>9</v>
      </c>
      <c r="B6" s="376"/>
      <c r="C6" s="376"/>
      <c r="E6" s="383" t="s">
        <v>42</v>
      </c>
      <c r="G6" s="383" t="s">
        <v>95</v>
      </c>
      <c r="I6" s="383" t="s">
        <v>136</v>
      </c>
    </row>
    <row r="7" spans="1:23">
      <c r="A7" s="376" t="s">
        <v>10</v>
      </c>
      <c r="B7" s="376"/>
      <c r="C7" s="376"/>
      <c r="E7" s="383" t="s">
        <v>43</v>
      </c>
      <c r="G7" s="383" t="s">
        <v>96</v>
      </c>
      <c r="I7" s="383" t="s">
        <v>137</v>
      </c>
    </row>
    <row r="8" spans="1:23">
      <c r="A8" s="376" t="s">
        <v>11</v>
      </c>
      <c r="B8" s="376"/>
      <c r="C8" s="376"/>
      <c r="E8" s="383" t="s">
        <v>44</v>
      </c>
      <c r="G8" s="383" t="s">
        <v>97</v>
      </c>
      <c r="I8" s="383" t="s">
        <v>138</v>
      </c>
    </row>
    <row r="9" spans="1:23">
      <c r="A9" s="376" t="s">
        <v>12</v>
      </c>
      <c r="B9" s="376" t="s">
        <v>1096</v>
      </c>
      <c r="C9" s="376" t="s">
        <v>1106</v>
      </c>
      <c r="E9" s="383" t="s">
        <v>45</v>
      </c>
      <c r="G9" s="383" t="s">
        <v>98</v>
      </c>
      <c r="I9" s="32"/>
    </row>
    <row r="10" spans="1:23">
      <c r="A10" s="382" t="s">
        <v>13</v>
      </c>
      <c r="B10" s="382" t="s">
        <v>1100</v>
      </c>
      <c r="C10" s="382" t="s">
        <v>1110</v>
      </c>
      <c r="G10" s="383" t="s">
        <v>99</v>
      </c>
      <c r="I10" s="32"/>
    </row>
    <row r="11" spans="1:23">
      <c r="A11" s="376" t="s">
        <v>14</v>
      </c>
      <c r="B11" s="376" t="s">
        <v>1099</v>
      </c>
      <c r="C11" s="376" t="s">
        <v>1109</v>
      </c>
      <c r="G11" s="383" t="s">
        <v>431</v>
      </c>
      <c r="I11" s="32"/>
    </row>
    <row r="12" spans="1:23">
      <c r="A12" s="376" t="s">
        <v>15</v>
      </c>
      <c r="B12" s="376" t="s">
        <v>1101</v>
      </c>
      <c r="C12" s="376" t="s">
        <v>1111</v>
      </c>
      <c r="G12" s="383" t="s">
        <v>432</v>
      </c>
      <c r="I12" s="32"/>
    </row>
    <row r="13" spans="1:23">
      <c r="A13" s="376" t="s">
        <v>16</v>
      </c>
      <c r="B13" s="376" t="s">
        <v>1102</v>
      </c>
      <c r="C13" s="376" t="s">
        <v>1112</v>
      </c>
      <c r="G13" s="383" t="s">
        <v>440</v>
      </c>
      <c r="I13" s="32"/>
    </row>
    <row r="14" spans="1:23">
      <c r="A14" s="383" t="s">
        <v>1060</v>
      </c>
      <c r="B14" s="383" t="s">
        <v>1103</v>
      </c>
      <c r="C14" s="383" t="s">
        <v>1113</v>
      </c>
      <c r="G14" s="383" t="s">
        <v>441</v>
      </c>
      <c r="I14" s="32"/>
    </row>
    <row r="15" spans="1:23">
      <c r="A15" s="376" t="s">
        <v>17</v>
      </c>
      <c r="B15" s="376"/>
      <c r="C15" s="376"/>
      <c r="G15" s="32"/>
    </row>
    <row r="16" spans="1:23">
      <c r="A16" s="376" t="s">
        <v>18</v>
      </c>
      <c r="B16" s="376"/>
      <c r="C16" s="376"/>
    </row>
    <row r="17" spans="1:3">
      <c r="A17" s="32"/>
      <c r="B17" s="32"/>
      <c r="C17" s="32"/>
    </row>
  </sheetData>
  <phoneticPr fontId="4"/>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69A0C-C0C1-45E7-AC40-E3DE2FAA5ECE}">
  <sheetPr codeName="Sheet6"/>
  <dimension ref="A1:H20"/>
  <sheetViews>
    <sheetView view="pageBreakPreview" zoomScale="160" zoomScaleNormal="160" zoomScaleSheetLayoutView="160" workbookViewId="0">
      <selection sqref="A1:AN1"/>
    </sheetView>
  </sheetViews>
  <sheetFormatPr defaultRowHeight="10.5"/>
  <cols>
    <col min="1" max="1" width="3.375" style="156" customWidth="1"/>
    <col min="2" max="2" width="15.5" style="156" customWidth="1"/>
    <col min="3" max="3" width="13.125" style="156" customWidth="1"/>
    <col min="4" max="5" width="8.5" style="156" customWidth="1"/>
    <col min="6" max="7" width="3.5" style="156" customWidth="1"/>
    <col min="8" max="8" width="24.875" style="156" customWidth="1"/>
    <col min="9" max="16384" width="9" style="156"/>
  </cols>
  <sheetData>
    <row r="1" spans="1:8">
      <c r="A1" s="1169" t="s">
        <v>446</v>
      </c>
      <c r="B1" s="1169"/>
      <c r="C1" s="1169"/>
      <c r="D1" s="1169"/>
      <c r="E1" s="1169"/>
      <c r="F1" s="1169"/>
      <c r="G1" s="1169"/>
      <c r="H1" s="155" t="s">
        <v>447</v>
      </c>
    </row>
    <row r="3" spans="1:8" ht="13.5" customHeight="1">
      <c r="A3" s="1170" t="s">
        <v>448</v>
      </c>
      <c r="B3" s="1170" t="s">
        <v>449</v>
      </c>
      <c r="C3" s="1170"/>
      <c r="D3" s="1170" t="s">
        <v>450</v>
      </c>
      <c r="E3" s="1170"/>
      <c r="F3" s="1170" t="s">
        <v>451</v>
      </c>
      <c r="G3" s="1170"/>
      <c r="H3" s="1165" t="s">
        <v>452</v>
      </c>
    </row>
    <row r="4" spans="1:8" ht="19.5" customHeight="1">
      <c r="A4" s="1170"/>
      <c r="B4" s="1170"/>
      <c r="C4" s="1170"/>
      <c r="D4" s="158" t="s">
        <v>453</v>
      </c>
      <c r="E4" s="157" t="s">
        <v>454</v>
      </c>
      <c r="F4" s="1167" t="s">
        <v>455</v>
      </c>
      <c r="G4" s="1168"/>
      <c r="H4" s="1166"/>
    </row>
    <row r="5" spans="1:8" ht="35.25" customHeight="1">
      <c r="A5" s="157">
        <v>1</v>
      </c>
      <c r="B5" s="1163" t="s">
        <v>456</v>
      </c>
      <c r="C5" s="1163"/>
      <c r="D5" s="157" t="s">
        <v>457</v>
      </c>
      <c r="E5" s="157" t="s">
        <v>457</v>
      </c>
      <c r="F5" s="157" t="s">
        <v>458</v>
      </c>
      <c r="G5" s="157" t="s">
        <v>459</v>
      </c>
      <c r="H5" s="159"/>
    </row>
    <row r="6" spans="1:8" ht="35.25" customHeight="1">
      <c r="A6" s="157">
        <v>2</v>
      </c>
      <c r="B6" s="1163" t="s">
        <v>460</v>
      </c>
      <c r="C6" s="1163"/>
      <c r="D6" s="160" t="s">
        <v>461</v>
      </c>
      <c r="E6" s="160" t="s">
        <v>461</v>
      </c>
      <c r="F6" s="157" t="s">
        <v>458</v>
      </c>
      <c r="G6" s="157" t="s">
        <v>459</v>
      </c>
      <c r="H6" s="159" t="s">
        <v>462</v>
      </c>
    </row>
    <row r="7" spans="1:8" ht="35.25" customHeight="1">
      <c r="A7" s="157">
        <v>3</v>
      </c>
      <c r="B7" s="1163" t="s">
        <v>463</v>
      </c>
      <c r="C7" s="1163"/>
      <c r="D7" s="157" t="s">
        <v>457</v>
      </c>
      <c r="E7" s="157" t="s">
        <v>457</v>
      </c>
      <c r="F7" s="157" t="s">
        <v>458</v>
      </c>
      <c r="G7" s="157" t="s">
        <v>459</v>
      </c>
      <c r="H7" s="159"/>
    </row>
    <row r="8" spans="1:8" ht="35.25" customHeight="1">
      <c r="A8" s="157">
        <v>4</v>
      </c>
      <c r="B8" s="1163" t="s">
        <v>464</v>
      </c>
      <c r="C8" s="1163"/>
      <c r="D8" s="160" t="s">
        <v>461</v>
      </c>
      <c r="E8" s="157" t="s">
        <v>457</v>
      </c>
      <c r="F8" s="157" t="s">
        <v>458</v>
      </c>
      <c r="G8" s="157" t="s">
        <v>459</v>
      </c>
      <c r="H8" s="159" t="s">
        <v>465</v>
      </c>
    </row>
    <row r="9" spans="1:8" ht="35.25" customHeight="1">
      <c r="A9" s="157">
        <v>5</v>
      </c>
      <c r="B9" s="1163" t="s">
        <v>466</v>
      </c>
      <c r="C9" s="1163"/>
      <c r="D9" s="157" t="s">
        <v>467</v>
      </c>
      <c r="E9" s="157" t="s">
        <v>457</v>
      </c>
      <c r="F9" s="157" t="s">
        <v>458</v>
      </c>
      <c r="G9" s="157" t="s">
        <v>459</v>
      </c>
      <c r="H9" s="159"/>
    </row>
    <row r="10" spans="1:8" ht="35.25" customHeight="1">
      <c r="A10" s="157">
        <v>6</v>
      </c>
      <c r="B10" s="1163" t="s">
        <v>468</v>
      </c>
      <c r="C10" s="1163"/>
      <c r="D10" s="160" t="s">
        <v>461</v>
      </c>
      <c r="E10" s="160" t="s">
        <v>461</v>
      </c>
      <c r="F10" s="157" t="s">
        <v>458</v>
      </c>
      <c r="G10" s="157" t="s">
        <v>459</v>
      </c>
      <c r="H10" s="159" t="s">
        <v>469</v>
      </c>
    </row>
    <row r="11" spans="1:8" ht="35.25" customHeight="1">
      <c r="A11" s="157">
        <v>7</v>
      </c>
      <c r="B11" s="1163" t="s">
        <v>470</v>
      </c>
      <c r="C11" s="1163"/>
      <c r="D11" s="157" t="s">
        <v>467</v>
      </c>
      <c r="E11" s="160" t="s">
        <v>471</v>
      </c>
      <c r="F11" s="157" t="s">
        <v>458</v>
      </c>
      <c r="G11" s="157" t="s">
        <v>459</v>
      </c>
      <c r="H11" s="159" t="s">
        <v>472</v>
      </c>
    </row>
    <row r="12" spans="1:8" ht="35.25" customHeight="1">
      <c r="A12" s="157">
        <v>8</v>
      </c>
      <c r="B12" s="1163" t="s">
        <v>473</v>
      </c>
      <c r="C12" s="1163"/>
      <c r="D12" s="157" t="s">
        <v>467</v>
      </c>
      <c r="E12" s="157" t="s">
        <v>457</v>
      </c>
      <c r="F12" s="157" t="s">
        <v>458</v>
      </c>
      <c r="G12" s="157" t="s">
        <v>459</v>
      </c>
      <c r="H12" s="159"/>
    </row>
    <row r="13" spans="1:8" ht="35.25" customHeight="1">
      <c r="A13" s="157">
        <v>9</v>
      </c>
      <c r="B13" s="1163" t="s">
        <v>474</v>
      </c>
      <c r="C13" s="1163"/>
      <c r="D13" s="157" t="s">
        <v>467</v>
      </c>
      <c r="E13" s="157" t="s">
        <v>457</v>
      </c>
      <c r="F13" s="157" t="s">
        <v>458</v>
      </c>
      <c r="G13" s="157" t="s">
        <v>459</v>
      </c>
      <c r="H13" s="159"/>
    </row>
    <row r="14" spans="1:8" ht="35.25" customHeight="1">
      <c r="A14" s="157">
        <v>10</v>
      </c>
      <c r="B14" s="1163" t="s">
        <v>475</v>
      </c>
      <c r="C14" s="1163"/>
      <c r="D14" s="157" t="s">
        <v>467</v>
      </c>
      <c r="E14" s="157" t="s">
        <v>457</v>
      </c>
      <c r="F14" s="157" t="s">
        <v>458</v>
      </c>
      <c r="G14" s="157" t="s">
        <v>459</v>
      </c>
      <c r="H14" s="159"/>
    </row>
    <row r="15" spans="1:8" ht="35.25" customHeight="1">
      <c r="A15" s="157">
        <v>11</v>
      </c>
      <c r="B15" s="1163" t="s">
        <v>476</v>
      </c>
      <c r="C15" s="1163"/>
      <c r="D15" s="157" t="s">
        <v>467</v>
      </c>
      <c r="E15" s="157" t="s">
        <v>457</v>
      </c>
      <c r="F15" s="157" t="s">
        <v>458</v>
      </c>
      <c r="G15" s="157" t="s">
        <v>459</v>
      </c>
      <c r="H15" s="159"/>
    </row>
    <row r="16" spans="1:8" ht="35.25" customHeight="1">
      <c r="A16" s="157">
        <v>12</v>
      </c>
      <c r="B16" s="1163" t="s">
        <v>477</v>
      </c>
      <c r="C16" s="1163"/>
      <c r="D16" s="160" t="s">
        <v>461</v>
      </c>
      <c r="E16" s="160" t="s">
        <v>461</v>
      </c>
      <c r="F16" s="157" t="s">
        <v>458</v>
      </c>
      <c r="G16" s="157" t="s">
        <v>459</v>
      </c>
      <c r="H16" s="159" t="s">
        <v>478</v>
      </c>
    </row>
    <row r="17" spans="1:8" ht="35.25" customHeight="1">
      <c r="A17" s="157">
        <v>13</v>
      </c>
      <c r="B17" s="1163" t="s">
        <v>479</v>
      </c>
      <c r="C17" s="1163"/>
      <c r="D17" s="160" t="s">
        <v>461</v>
      </c>
      <c r="E17" s="160" t="s">
        <v>461</v>
      </c>
      <c r="F17" s="157" t="s">
        <v>458</v>
      </c>
      <c r="G17" s="157" t="s">
        <v>459</v>
      </c>
      <c r="H17" s="161" t="s">
        <v>480</v>
      </c>
    </row>
    <row r="19" spans="1:8" s="162" customFormat="1" ht="27.75" customHeight="1">
      <c r="C19" s="163" t="s">
        <v>481</v>
      </c>
      <c r="D19" s="164" t="s">
        <v>482</v>
      </c>
      <c r="E19" s="165"/>
      <c r="F19" s="165"/>
      <c r="G19" s="165"/>
      <c r="H19" s="165"/>
    </row>
    <row r="20" spans="1:8" s="162" customFormat="1" ht="27.75" customHeight="1">
      <c r="C20" s="163" t="s">
        <v>483</v>
      </c>
      <c r="D20" s="1164" t="str">
        <f>IF(OR(入力フォーム!B28="中国",入力フォーム!B28="香港",入力フォーム!B28="台湾",入力フォーム!B28="韓国"),UPPER(TRIM(CONCATENATE(入力フォーム!B36," ",入力フォーム!B39,"(",入力フォーム!P36," ",入力フォーム!P39,")"))),UPPER(TRIM(CONCATENATE(入力フォーム!B36," ",入力フォーム!B39))))</f>
        <v/>
      </c>
      <c r="E20" s="1164"/>
      <c r="F20" s="1164"/>
      <c r="G20" s="1164"/>
      <c r="H20" s="1164"/>
    </row>
  </sheetData>
  <mergeCells count="21">
    <mergeCell ref="H3:H4"/>
    <mergeCell ref="F4:G4"/>
    <mergeCell ref="B10:C10"/>
    <mergeCell ref="A1:G1"/>
    <mergeCell ref="A3:A4"/>
    <mergeCell ref="B3:C4"/>
    <mergeCell ref="D3:E3"/>
    <mergeCell ref="F3:G3"/>
    <mergeCell ref="B5:C5"/>
    <mergeCell ref="B6:C6"/>
    <mergeCell ref="B7:C7"/>
    <mergeCell ref="B8:C8"/>
    <mergeCell ref="B9:C9"/>
    <mergeCell ref="B17:C17"/>
    <mergeCell ref="D20:H20"/>
    <mergeCell ref="B11:C11"/>
    <mergeCell ref="B12:C12"/>
    <mergeCell ref="B13:C13"/>
    <mergeCell ref="B14:C14"/>
    <mergeCell ref="B15:C15"/>
    <mergeCell ref="B16:C16"/>
  </mergeCells>
  <phoneticPr fontId="4"/>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E6B33-E070-4251-9CA3-1C5AB6B853C5}">
  <sheetPr codeName="Sheet2">
    <tabColor theme="4" tint="0.59999389629810485"/>
    <pageSetUpPr fitToPage="1"/>
  </sheetPr>
  <dimension ref="A1:AO139"/>
  <sheetViews>
    <sheetView view="pageBreakPreview" zoomScale="145" zoomScaleNormal="115" zoomScaleSheetLayoutView="145" workbookViewId="0">
      <selection activeCell="I30" sqref="I30"/>
    </sheetView>
  </sheetViews>
  <sheetFormatPr defaultColWidth="2.625" defaultRowHeight="12" customHeight="1"/>
  <cols>
    <col min="1" max="34" width="3.125" style="166" customWidth="1"/>
    <col min="35" max="16384" width="2.625" style="166"/>
  </cols>
  <sheetData>
    <row r="1" spans="1:34" ht="19.899999999999999" customHeight="1">
      <c r="Z1" s="168"/>
      <c r="AA1" s="168"/>
      <c r="AB1" s="168"/>
      <c r="AC1" s="168"/>
      <c r="AD1" s="169"/>
      <c r="AE1" s="474"/>
      <c r="AF1" s="474"/>
      <c r="AG1" s="474"/>
      <c r="AH1" s="474"/>
    </row>
    <row r="2" spans="1:34" ht="15" customHeight="1">
      <c r="A2" s="172" t="s">
        <v>680</v>
      </c>
      <c r="Z2" s="166" t="s">
        <v>681</v>
      </c>
    </row>
    <row r="3" spans="1:34" ht="15" customHeight="1">
      <c r="A3" s="175" t="s">
        <v>682</v>
      </c>
      <c r="Z3" s="175" t="s">
        <v>683</v>
      </c>
    </row>
    <row r="4" spans="1:34" ht="2.25" customHeight="1">
      <c r="A4" s="177"/>
      <c r="B4" s="178"/>
      <c r="C4" s="178"/>
      <c r="D4" s="178"/>
      <c r="E4" s="178"/>
      <c r="F4" s="178"/>
      <c r="G4" s="178"/>
      <c r="H4" s="178"/>
      <c r="I4" s="178"/>
      <c r="J4" s="178"/>
      <c r="K4" s="178"/>
      <c r="L4" s="178"/>
      <c r="M4" s="178"/>
      <c r="N4" s="178"/>
      <c r="O4" s="178"/>
      <c r="P4" s="178"/>
      <c r="Q4" s="178"/>
      <c r="R4" s="178"/>
      <c r="S4" s="178"/>
      <c r="T4" s="178"/>
      <c r="U4" s="178"/>
      <c r="V4" s="178"/>
      <c r="W4" s="178"/>
      <c r="X4" s="178"/>
      <c r="Y4" s="178"/>
      <c r="Z4" s="264"/>
      <c r="AA4" s="178"/>
      <c r="AB4" s="178"/>
      <c r="AC4" s="178"/>
      <c r="AD4" s="178"/>
      <c r="AE4" s="178"/>
      <c r="AF4" s="178"/>
      <c r="AG4" s="178"/>
      <c r="AH4" s="179"/>
    </row>
    <row r="5" spans="1:34" ht="14.25" customHeight="1">
      <c r="A5" s="230" t="s">
        <v>684</v>
      </c>
      <c r="B5" s="233"/>
      <c r="C5" s="233"/>
      <c r="D5" s="233"/>
      <c r="E5" s="254" t="s">
        <v>685</v>
      </c>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56"/>
    </row>
    <row r="6" spans="1:34" ht="13.5" customHeight="1">
      <c r="A6" s="230"/>
      <c r="B6" s="233" t="s">
        <v>686</v>
      </c>
      <c r="C6" s="233"/>
      <c r="D6" s="233"/>
      <c r="E6" s="233"/>
      <c r="F6" s="233"/>
      <c r="G6" s="493" t="s">
        <v>687</v>
      </c>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256"/>
    </row>
    <row r="7" spans="1:34" ht="12.75" customHeight="1">
      <c r="A7" s="230"/>
      <c r="B7" s="233"/>
      <c r="C7" s="254" t="s">
        <v>688</v>
      </c>
      <c r="D7" s="233"/>
      <c r="E7" s="233"/>
      <c r="F7" s="233"/>
      <c r="G7" s="493"/>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256"/>
    </row>
    <row r="8" spans="1:34" ht="2.25" customHeight="1">
      <c r="A8" s="230"/>
      <c r="B8" s="233"/>
      <c r="C8" s="254"/>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56"/>
    </row>
    <row r="9" spans="1:34" ht="13.5" customHeight="1">
      <c r="A9" s="230"/>
      <c r="B9" s="233" t="s">
        <v>689</v>
      </c>
      <c r="C9" s="233"/>
      <c r="D9" s="233"/>
      <c r="E9" s="233"/>
      <c r="F9" s="526" t="s">
        <v>690</v>
      </c>
      <c r="G9" s="527"/>
      <c r="H9" s="527"/>
      <c r="I9" s="527"/>
      <c r="J9" s="527"/>
      <c r="K9" s="527"/>
      <c r="L9" s="527"/>
      <c r="M9" s="527"/>
      <c r="N9" s="527"/>
      <c r="O9" s="527"/>
      <c r="P9" s="527"/>
      <c r="Q9" s="527"/>
      <c r="R9" s="527"/>
      <c r="S9" s="527"/>
      <c r="T9" s="233" t="s">
        <v>691</v>
      </c>
      <c r="U9" s="233"/>
      <c r="V9" s="233"/>
      <c r="W9" s="233"/>
      <c r="X9" s="233"/>
      <c r="Y9" s="528" t="s">
        <v>537</v>
      </c>
      <c r="Z9" s="528"/>
      <c r="AA9" s="528"/>
      <c r="AB9" s="528"/>
      <c r="AC9" s="528"/>
      <c r="AD9" s="528"/>
      <c r="AE9" s="528"/>
      <c r="AF9" s="528"/>
      <c r="AG9" s="528"/>
      <c r="AH9" s="256"/>
    </row>
    <row r="10" spans="1:34" ht="12.75" customHeight="1">
      <c r="A10" s="239"/>
      <c r="B10" s="231"/>
      <c r="C10" s="254" t="s">
        <v>692</v>
      </c>
      <c r="D10" s="254"/>
      <c r="E10" s="254"/>
      <c r="F10" s="527"/>
      <c r="G10" s="527"/>
      <c r="H10" s="527"/>
      <c r="I10" s="527"/>
      <c r="J10" s="527"/>
      <c r="K10" s="527"/>
      <c r="L10" s="527"/>
      <c r="M10" s="527"/>
      <c r="N10" s="527"/>
      <c r="O10" s="527"/>
      <c r="P10" s="527"/>
      <c r="Q10" s="527"/>
      <c r="R10" s="527"/>
      <c r="S10" s="527"/>
      <c r="T10" s="254"/>
      <c r="U10" s="254" t="s">
        <v>539</v>
      </c>
      <c r="V10" s="254"/>
      <c r="W10" s="231"/>
      <c r="X10" s="231"/>
      <c r="Y10" s="528"/>
      <c r="Z10" s="528"/>
      <c r="AA10" s="528"/>
      <c r="AB10" s="528"/>
      <c r="AC10" s="528"/>
      <c r="AD10" s="528"/>
      <c r="AE10" s="528"/>
      <c r="AF10" s="528"/>
      <c r="AG10" s="528"/>
      <c r="AH10" s="265"/>
    </row>
    <row r="11" spans="1:34" ht="2.25" customHeight="1">
      <c r="A11" s="239"/>
      <c r="B11" s="231"/>
      <c r="C11" s="254"/>
      <c r="D11" s="254"/>
      <c r="E11" s="254"/>
      <c r="F11" s="254"/>
      <c r="G11" s="254"/>
      <c r="H11" s="254"/>
      <c r="I11" s="254"/>
      <c r="J11" s="254"/>
      <c r="K11" s="254"/>
      <c r="L11" s="254"/>
      <c r="M11" s="254"/>
      <c r="N11" s="254"/>
      <c r="O11" s="254"/>
      <c r="P11" s="254"/>
      <c r="Q11" s="254"/>
      <c r="R11" s="254"/>
      <c r="S11" s="254"/>
      <c r="T11" s="254"/>
      <c r="U11" s="254"/>
      <c r="V11" s="254"/>
      <c r="W11" s="231"/>
      <c r="X11" s="231"/>
      <c r="Y11" s="231"/>
      <c r="Z11" s="231"/>
      <c r="AA11" s="231"/>
      <c r="AB11" s="231"/>
      <c r="AC11" s="231"/>
      <c r="AD11" s="231"/>
      <c r="AE11" s="231"/>
      <c r="AF11" s="231"/>
      <c r="AG11" s="231"/>
      <c r="AH11" s="265"/>
    </row>
    <row r="12" spans="1:34" s="195" customFormat="1" ht="13.5" customHeight="1">
      <c r="A12" s="266" t="s">
        <v>693</v>
      </c>
      <c r="B12" s="233"/>
      <c r="C12" s="233"/>
      <c r="D12" s="233"/>
      <c r="E12" s="233"/>
      <c r="F12" s="233"/>
      <c r="G12" s="233"/>
      <c r="H12" s="233"/>
      <c r="I12" s="233"/>
      <c r="J12" s="233"/>
      <c r="K12" s="233"/>
      <c r="L12" s="233"/>
      <c r="M12" s="233"/>
      <c r="N12" s="233"/>
      <c r="O12" s="233"/>
      <c r="P12" s="233"/>
      <c r="Q12" s="233"/>
      <c r="R12" s="233"/>
      <c r="S12" s="233"/>
      <c r="T12" s="233"/>
      <c r="U12" s="233"/>
      <c r="V12" s="493">
        <f>SUM(入力フォーム!AI142:AJ148)</f>
        <v>0</v>
      </c>
      <c r="W12" s="493"/>
      <c r="X12" s="493"/>
      <c r="Y12" s="493"/>
      <c r="Z12" s="267" t="s">
        <v>501</v>
      </c>
      <c r="AA12" s="233"/>
      <c r="AB12" s="233"/>
      <c r="AC12" s="233"/>
      <c r="AD12" s="233"/>
      <c r="AE12" s="233"/>
      <c r="AF12" s="233"/>
      <c r="AG12" s="233"/>
      <c r="AH12" s="256"/>
    </row>
    <row r="13" spans="1:34" s="195" customFormat="1" ht="12.75" customHeight="1">
      <c r="A13" s="230"/>
      <c r="B13" s="254" t="s">
        <v>694</v>
      </c>
      <c r="C13" s="233"/>
      <c r="D13" s="233"/>
      <c r="E13" s="233"/>
      <c r="F13" s="233"/>
      <c r="G13" s="233"/>
      <c r="H13" s="233"/>
      <c r="I13" s="233"/>
      <c r="J13" s="233"/>
      <c r="K13" s="233"/>
      <c r="L13" s="233"/>
      <c r="M13" s="233"/>
      <c r="N13" s="233"/>
      <c r="O13" s="233"/>
      <c r="P13" s="233"/>
      <c r="Q13" s="233"/>
      <c r="R13" s="233"/>
      <c r="S13" s="233"/>
      <c r="T13" s="233"/>
      <c r="U13" s="233"/>
      <c r="V13" s="493"/>
      <c r="W13" s="493"/>
      <c r="X13" s="493"/>
      <c r="Y13" s="493"/>
      <c r="Z13" s="240" t="s">
        <v>695</v>
      </c>
      <c r="AA13" s="233"/>
      <c r="AB13" s="233"/>
      <c r="AC13" s="233"/>
      <c r="AD13" s="233"/>
      <c r="AE13" s="233"/>
      <c r="AF13" s="233"/>
      <c r="AG13" s="233"/>
      <c r="AH13" s="256"/>
    </row>
    <row r="14" spans="1:34" s="195" customFormat="1" ht="2.25" customHeight="1">
      <c r="A14" s="230"/>
      <c r="B14" s="233"/>
      <c r="C14" s="254"/>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56"/>
    </row>
    <row r="15" spans="1:34" s="195" customFormat="1" ht="13.5" customHeight="1">
      <c r="A15" s="230" t="s">
        <v>696</v>
      </c>
      <c r="B15" s="233"/>
      <c r="C15" s="233"/>
      <c r="D15" s="233"/>
      <c r="E15" s="233"/>
      <c r="F15" s="233"/>
      <c r="G15" s="233"/>
      <c r="H15" s="233"/>
      <c r="I15" s="233"/>
      <c r="J15" s="233"/>
      <c r="K15" s="233"/>
      <c r="L15" s="233"/>
      <c r="M15" s="254" t="s">
        <v>697</v>
      </c>
      <c r="N15" s="233"/>
      <c r="O15" s="233"/>
      <c r="P15" s="233"/>
      <c r="Q15" s="233"/>
      <c r="R15" s="233"/>
      <c r="S15" s="233"/>
      <c r="T15" s="233"/>
      <c r="U15" s="233"/>
      <c r="V15" s="233"/>
      <c r="W15" s="233"/>
      <c r="X15" s="233"/>
      <c r="Y15" s="233"/>
      <c r="Z15" s="233"/>
      <c r="AA15" s="233"/>
      <c r="AB15" s="233"/>
      <c r="AC15" s="233"/>
      <c r="AD15" s="233"/>
      <c r="AE15" s="233"/>
      <c r="AF15" s="233"/>
      <c r="AG15" s="233"/>
      <c r="AH15" s="256"/>
    </row>
    <row r="16" spans="1:34" s="195" customFormat="1" ht="13.5" customHeight="1">
      <c r="A16" s="230"/>
      <c r="B16" s="233" t="s">
        <v>698</v>
      </c>
      <c r="C16" s="233"/>
      <c r="D16" s="233"/>
      <c r="E16" s="233"/>
      <c r="F16" s="233"/>
      <c r="G16" s="233"/>
      <c r="H16" s="268" t="s">
        <v>1061</v>
      </c>
      <c r="I16" s="233" t="s">
        <v>699</v>
      </c>
      <c r="J16" s="233"/>
      <c r="K16" s="233"/>
      <c r="L16" s="233"/>
      <c r="M16" s="268" t="s">
        <v>1</v>
      </c>
      <c r="N16" s="233" t="s">
        <v>700</v>
      </c>
      <c r="O16" s="233"/>
      <c r="P16" s="233"/>
      <c r="Q16" s="233"/>
      <c r="R16" s="268" t="s">
        <v>1</v>
      </c>
      <c r="S16" s="233" t="s">
        <v>701</v>
      </c>
      <c r="T16" s="233"/>
      <c r="U16" s="233"/>
      <c r="V16" s="233"/>
      <c r="W16" s="233"/>
      <c r="X16" s="268" t="s">
        <v>1</v>
      </c>
      <c r="Y16" s="233" t="s">
        <v>702</v>
      </c>
      <c r="Z16" s="233"/>
      <c r="AA16" s="233"/>
      <c r="AB16" s="233"/>
      <c r="AC16" s="233"/>
      <c r="AD16" s="233"/>
      <c r="AE16" s="233"/>
      <c r="AF16" s="233"/>
      <c r="AG16" s="233"/>
      <c r="AH16" s="256"/>
    </row>
    <row r="17" spans="1:34" s="195" customFormat="1" ht="12.75" customHeight="1">
      <c r="A17" s="230"/>
      <c r="B17" s="233"/>
      <c r="C17" s="254" t="s">
        <v>703</v>
      </c>
      <c r="D17" s="254"/>
      <c r="E17" s="254"/>
      <c r="F17" s="254"/>
      <c r="G17" s="254"/>
      <c r="H17" s="254"/>
      <c r="I17" s="254" t="s">
        <v>704</v>
      </c>
      <c r="J17" s="254"/>
      <c r="K17" s="254"/>
      <c r="L17" s="233"/>
      <c r="M17" s="254"/>
      <c r="N17" s="254" t="s">
        <v>705</v>
      </c>
      <c r="O17" s="254"/>
      <c r="P17" s="254"/>
      <c r="Q17" s="233"/>
      <c r="R17" s="254"/>
      <c r="S17" s="254" t="s">
        <v>706</v>
      </c>
      <c r="T17" s="254"/>
      <c r="U17" s="254"/>
      <c r="V17" s="233"/>
      <c r="W17" s="233"/>
      <c r="X17" s="254"/>
      <c r="Y17" s="254" t="s">
        <v>707</v>
      </c>
      <c r="Z17" s="233"/>
      <c r="AA17" s="233"/>
      <c r="AB17" s="233"/>
      <c r="AC17" s="233"/>
      <c r="AD17" s="233"/>
      <c r="AE17" s="233"/>
      <c r="AF17" s="233"/>
      <c r="AG17" s="233"/>
      <c r="AH17" s="256"/>
    </row>
    <row r="18" spans="1:34" s="195" customFormat="1" ht="13.5" customHeight="1">
      <c r="A18" s="230"/>
      <c r="B18" s="233"/>
      <c r="C18" s="268" t="s">
        <v>1</v>
      </c>
      <c r="D18" s="233" t="s">
        <v>709</v>
      </c>
      <c r="E18" s="233"/>
      <c r="F18" s="233"/>
      <c r="G18" s="233"/>
      <c r="H18" s="233"/>
      <c r="I18" s="233"/>
      <c r="J18" s="268" t="str">
        <f>IF(入力フォーム!C152="大学院","■","□")</f>
        <v>□</v>
      </c>
      <c r="K18" s="233" t="s">
        <v>710</v>
      </c>
      <c r="L18" s="233"/>
      <c r="M18" s="233"/>
      <c r="N18" s="233"/>
      <c r="O18" s="233"/>
      <c r="P18" s="233"/>
      <c r="Q18" s="268" t="str">
        <f>IF(入力フォーム!C152="大学","■","□")</f>
        <v>□</v>
      </c>
      <c r="R18" s="233" t="s">
        <v>711</v>
      </c>
      <c r="S18" s="233"/>
      <c r="T18" s="233"/>
      <c r="U18" s="233"/>
      <c r="V18" s="268" t="str">
        <f>IF(入力フォーム!C152="短期大学","■","□")</f>
        <v>□</v>
      </c>
      <c r="W18" s="233" t="s">
        <v>712</v>
      </c>
      <c r="X18" s="233"/>
      <c r="Y18" s="233"/>
      <c r="Z18" s="233"/>
      <c r="AA18" s="233"/>
      <c r="AB18" s="268" t="str">
        <f>IF(入力フォーム!C152="専門学校","■","□")</f>
        <v>□</v>
      </c>
      <c r="AC18" s="233" t="s">
        <v>713</v>
      </c>
      <c r="AD18" s="233"/>
      <c r="AE18" s="233"/>
      <c r="AF18" s="233"/>
      <c r="AG18" s="233"/>
      <c r="AH18" s="256"/>
    </row>
    <row r="19" spans="1:34" s="195" customFormat="1" ht="12.75" customHeight="1">
      <c r="A19" s="230"/>
      <c r="B19" s="233"/>
      <c r="C19" s="233"/>
      <c r="D19" s="254" t="s">
        <v>714</v>
      </c>
      <c r="E19" s="254"/>
      <c r="F19" s="254"/>
      <c r="G19" s="254"/>
      <c r="H19" s="254"/>
      <c r="I19" s="254"/>
      <c r="J19" s="254"/>
      <c r="K19" s="254" t="s">
        <v>715</v>
      </c>
      <c r="L19" s="254"/>
      <c r="M19" s="254"/>
      <c r="N19" s="254"/>
      <c r="O19" s="254"/>
      <c r="P19" s="254"/>
      <c r="Q19" s="254"/>
      <c r="R19" s="254" t="s">
        <v>716</v>
      </c>
      <c r="S19" s="254"/>
      <c r="T19" s="254"/>
      <c r="U19" s="254"/>
      <c r="V19" s="254"/>
      <c r="W19" s="254" t="s">
        <v>717</v>
      </c>
      <c r="X19" s="254"/>
      <c r="Y19" s="254"/>
      <c r="Z19" s="254"/>
      <c r="AA19" s="254"/>
      <c r="AB19" s="254"/>
      <c r="AC19" s="254" t="s">
        <v>718</v>
      </c>
      <c r="AD19" s="233"/>
      <c r="AE19" s="233"/>
      <c r="AF19" s="233"/>
      <c r="AG19" s="233"/>
      <c r="AH19" s="256"/>
    </row>
    <row r="20" spans="1:34" s="203" customFormat="1" ht="13.5" customHeight="1">
      <c r="A20" s="269"/>
      <c r="B20" s="251"/>
      <c r="C20" s="268" t="str">
        <f>IF(入力フォーム!C152="高等学校","■","□")</f>
        <v>□</v>
      </c>
      <c r="D20" s="251" t="s">
        <v>719</v>
      </c>
      <c r="E20" s="251"/>
      <c r="F20" s="251"/>
      <c r="G20" s="251"/>
      <c r="H20" s="251"/>
      <c r="I20" s="251"/>
      <c r="J20" s="268" t="s">
        <v>1</v>
      </c>
      <c r="K20" s="251" t="s">
        <v>720</v>
      </c>
      <c r="L20" s="251"/>
      <c r="M20" s="251"/>
      <c r="N20" s="251"/>
      <c r="O20" s="251"/>
      <c r="P20" s="268" t="s">
        <v>1</v>
      </c>
      <c r="Q20" s="251" t="s">
        <v>721</v>
      </c>
      <c r="R20" s="251"/>
      <c r="S20" s="251"/>
      <c r="T20" s="251"/>
      <c r="U20" s="238"/>
      <c r="V20" s="268" t="s">
        <v>708</v>
      </c>
      <c r="W20" s="251" t="s">
        <v>722</v>
      </c>
      <c r="X20" s="238"/>
      <c r="Y20" s="238"/>
      <c r="Z20" s="529"/>
      <c r="AA20" s="529"/>
      <c r="AB20" s="529"/>
      <c r="AC20" s="529"/>
      <c r="AD20" s="529"/>
      <c r="AE20" s="529"/>
      <c r="AF20" s="529"/>
      <c r="AG20" s="251" t="s">
        <v>650</v>
      </c>
      <c r="AH20" s="270"/>
    </row>
    <row r="21" spans="1:34" s="195" customFormat="1" ht="12.75" customHeight="1">
      <c r="A21" s="230"/>
      <c r="B21" s="234"/>
      <c r="C21" s="233"/>
      <c r="D21" s="254" t="s">
        <v>723</v>
      </c>
      <c r="E21" s="254"/>
      <c r="F21" s="254"/>
      <c r="G21" s="254"/>
      <c r="H21" s="254"/>
      <c r="I21" s="254"/>
      <c r="J21" s="254"/>
      <c r="K21" s="254" t="s">
        <v>724</v>
      </c>
      <c r="L21" s="254"/>
      <c r="M21" s="254"/>
      <c r="N21" s="254"/>
      <c r="O21" s="254"/>
      <c r="P21" s="254"/>
      <c r="Q21" s="254" t="s">
        <v>725</v>
      </c>
      <c r="R21" s="233"/>
      <c r="S21" s="234"/>
      <c r="T21" s="233"/>
      <c r="U21" s="238"/>
      <c r="V21" s="238"/>
      <c r="W21" s="254" t="s">
        <v>618</v>
      </c>
      <c r="X21" s="238"/>
      <c r="Y21" s="238"/>
      <c r="Z21" s="529"/>
      <c r="AA21" s="529"/>
      <c r="AB21" s="529"/>
      <c r="AC21" s="529"/>
      <c r="AD21" s="529"/>
      <c r="AE21" s="529"/>
      <c r="AF21" s="529"/>
      <c r="AG21" s="233"/>
      <c r="AH21" s="256"/>
    </row>
    <row r="22" spans="1:34" s="190" customFormat="1" ht="13.5" customHeight="1">
      <c r="A22" s="230"/>
      <c r="B22" s="233" t="s">
        <v>726</v>
      </c>
      <c r="C22" s="233"/>
      <c r="D22" s="233"/>
      <c r="E22" s="233"/>
      <c r="F22" s="233"/>
      <c r="G22" s="233"/>
      <c r="H22" s="521" t="str">
        <f>入力フォーム!F152</f>
        <v/>
      </c>
      <c r="I22" s="522"/>
      <c r="J22" s="522"/>
      <c r="K22" s="522"/>
      <c r="L22" s="522"/>
      <c r="M22" s="522"/>
      <c r="N22" s="522"/>
      <c r="O22" s="523" t="s">
        <v>727</v>
      </c>
      <c r="P22" s="523"/>
      <c r="Q22" s="523"/>
      <c r="R22" s="523"/>
      <c r="S22" s="523"/>
      <c r="T22" s="523"/>
      <c r="U22" s="523"/>
      <c r="V22" s="523"/>
      <c r="W22" s="523"/>
      <c r="X22" s="493" t="str">
        <f>入力フォーム!AC152</f>
        <v/>
      </c>
      <c r="Y22" s="493"/>
      <c r="Z22" s="493"/>
      <c r="AA22" s="493"/>
      <c r="AB22" s="493"/>
      <c r="AC22" s="234" t="s">
        <v>501</v>
      </c>
      <c r="AD22" s="493" t="str">
        <f>入力フォーム!AE152</f>
        <v/>
      </c>
      <c r="AE22" s="493"/>
      <c r="AF22" s="495" t="s">
        <v>502</v>
      </c>
      <c r="AG22" s="495"/>
      <c r="AH22" s="271"/>
    </row>
    <row r="23" spans="1:34" s="195" customFormat="1" ht="12.75" customHeight="1">
      <c r="A23" s="230"/>
      <c r="B23" s="233"/>
      <c r="C23" s="254" t="s">
        <v>728</v>
      </c>
      <c r="D23" s="254"/>
      <c r="E23" s="254"/>
      <c r="F23" s="254"/>
      <c r="G23" s="254"/>
      <c r="H23" s="522"/>
      <c r="I23" s="522"/>
      <c r="J23" s="522"/>
      <c r="K23" s="522"/>
      <c r="L23" s="522"/>
      <c r="M23" s="522"/>
      <c r="N23" s="522"/>
      <c r="O23" s="233"/>
      <c r="P23" s="524" t="s">
        <v>729</v>
      </c>
      <c r="Q23" s="524"/>
      <c r="R23" s="524"/>
      <c r="S23" s="524"/>
      <c r="T23" s="524"/>
      <c r="U23" s="524"/>
      <c r="V23" s="524"/>
      <c r="W23" s="524"/>
      <c r="X23" s="493"/>
      <c r="Y23" s="493"/>
      <c r="Z23" s="493"/>
      <c r="AA23" s="493"/>
      <c r="AB23" s="493"/>
      <c r="AC23" s="272" t="s">
        <v>506</v>
      </c>
      <c r="AD23" s="493"/>
      <c r="AE23" s="493"/>
      <c r="AF23" s="525" t="s">
        <v>507</v>
      </c>
      <c r="AG23" s="525"/>
      <c r="AH23" s="256"/>
    </row>
    <row r="24" spans="1:34" s="275" customFormat="1" ht="2.25" customHeight="1">
      <c r="A24" s="266"/>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4"/>
    </row>
    <row r="25" spans="1:34" s="233" customFormat="1" ht="13.15" customHeight="1">
      <c r="A25" s="230" t="s">
        <v>730</v>
      </c>
      <c r="M25" s="254"/>
      <c r="AH25" s="256"/>
    </row>
    <row r="26" spans="1:34" s="195" customFormat="1" ht="12.75" customHeight="1">
      <c r="A26" s="230"/>
      <c r="B26" s="532" t="s">
        <v>731</v>
      </c>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row>
    <row r="27" spans="1:34" s="276" customFormat="1" ht="13.35" customHeight="1">
      <c r="A27" s="533" t="s">
        <v>732</v>
      </c>
      <c r="B27" s="533"/>
      <c r="C27" s="533"/>
      <c r="D27" s="533"/>
      <c r="E27" s="533" t="s">
        <v>733</v>
      </c>
      <c r="F27" s="533"/>
      <c r="G27" s="533"/>
      <c r="H27" s="533"/>
      <c r="I27" s="534"/>
      <c r="J27" s="534"/>
      <c r="K27" s="534"/>
      <c r="L27" s="534"/>
      <c r="M27" s="534"/>
      <c r="N27" s="534"/>
      <c r="O27" s="534"/>
      <c r="P27" s="534"/>
      <c r="Q27" s="534"/>
      <c r="R27" s="533" t="s">
        <v>732</v>
      </c>
      <c r="S27" s="533"/>
      <c r="T27" s="533"/>
      <c r="U27" s="533"/>
      <c r="V27" s="533" t="s">
        <v>733</v>
      </c>
      <c r="W27" s="533"/>
      <c r="X27" s="533"/>
      <c r="Y27" s="533"/>
      <c r="Z27" s="535"/>
      <c r="AA27" s="535"/>
      <c r="AB27" s="535"/>
      <c r="AC27" s="535"/>
      <c r="AD27" s="535"/>
      <c r="AE27" s="535"/>
      <c r="AF27" s="535"/>
      <c r="AG27" s="535"/>
      <c r="AH27" s="535"/>
    </row>
    <row r="28" spans="1:34" s="276" customFormat="1" ht="13.35" customHeight="1">
      <c r="A28" s="530" t="s">
        <v>734</v>
      </c>
      <c r="B28" s="530"/>
      <c r="C28" s="530"/>
      <c r="D28" s="530"/>
      <c r="E28" s="530" t="s">
        <v>735</v>
      </c>
      <c r="F28" s="530"/>
      <c r="G28" s="530"/>
      <c r="H28" s="530"/>
      <c r="I28" s="495" t="s">
        <v>736</v>
      </c>
      <c r="J28" s="495"/>
      <c r="K28" s="495"/>
      <c r="L28" s="495"/>
      <c r="M28" s="495"/>
      <c r="N28" s="495"/>
      <c r="O28" s="495"/>
      <c r="P28" s="495"/>
      <c r="Q28" s="495"/>
      <c r="R28" s="530" t="s">
        <v>734</v>
      </c>
      <c r="S28" s="530"/>
      <c r="T28" s="530"/>
      <c r="U28" s="530"/>
      <c r="V28" s="530" t="s">
        <v>735</v>
      </c>
      <c r="W28" s="530"/>
      <c r="X28" s="530"/>
      <c r="Y28" s="530"/>
      <c r="Z28" s="531" t="s">
        <v>736</v>
      </c>
      <c r="AA28" s="531"/>
      <c r="AB28" s="531"/>
      <c r="AC28" s="531"/>
      <c r="AD28" s="531"/>
      <c r="AE28" s="531"/>
      <c r="AF28" s="531"/>
      <c r="AG28" s="531"/>
      <c r="AH28" s="531"/>
    </row>
    <row r="29" spans="1:34" s="276" customFormat="1" ht="13.35" customHeight="1">
      <c r="A29" s="536" t="s">
        <v>501</v>
      </c>
      <c r="B29" s="536"/>
      <c r="C29" s="531" t="s">
        <v>502</v>
      </c>
      <c r="D29" s="531"/>
      <c r="E29" s="536" t="s">
        <v>501</v>
      </c>
      <c r="F29" s="536"/>
      <c r="G29" s="531" t="s">
        <v>502</v>
      </c>
      <c r="H29" s="531"/>
      <c r="I29" s="537" t="s">
        <v>737</v>
      </c>
      <c r="J29" s="537"/>
      <c r="K29" s="537"/>
      <c r="L29" s="537"/>
      <c r="M29" s="537"/>
      <c r="N29" s="537"/>
      <c r="O29" s="537"/>
      <c r="P29" s="537"/>
      <c r="Q29" s="537"/>
      <c r="R29" s="536" t="s">
        <v>501</v>
      </c>
      <c r="S29" s="536"/>
      <c r="T29" s="531" t="s">
        <v>502</v>
      </c>
      <c r="U29" s="531"/>
      <c r="V29" s="536" t="s">
        <v>501</v>
      </c>
      <c r="W29" s="536"/>
      <c r="X29" s="531" t="s">
        <v>502</v>
      </c>
      <c r="Y29" s="531"/>
      <c r="Z29" s="537" t="s">
        <v>737</v>
      </c>
      <c r="AA29" s="537"/>
      <c r="AB29" s="537"/>
      <c r="AC29" s="537"/>
      <c r="AD29" s="537"/>
      <c r="AE29" s="537"/>
      <c r="AF29" s="537"/>
      <c r="AG29" s="537"/>
      <c r="AH29" s="537"/>
    </row>
    <row r="30" spans="1:34" s="276" customFormat="1" ht="13.35" customHeight="1">
      <c r="A30" s="538" t="s">
        <v>506</v>
      </c>
      <c r="B30" s="538"/>
      <c r="C30" s="539" t="s">
        <v>507</v>
      </c>
      <c r="D30" s="539"/>
      <c r="E30" s="538" t="s">
        <v>506</v>
      </c>
      <c r="F30" s="538"/>
      <c r="G30" s="539" t="s">
        <v>507</v>
      </c>
      <c r="H30" s="539"/>
      <c r="I30" s="472" t="s">
        <v>1136</v>
      </c>
      <c r="J30" s="472" t="s">
        <v>1137</v>
      </c>
      <c r="K30" s="472" t="s">
        <v>1138</v>
      </c>
      <c r="L30" s="277"/>
      <c r="M30" s="277"/>
      <c r="N30" s="277"/>
      <c r="O30" s="277"/>
      <c r="P30" s="277"/>
      <c r="Q30" s="277"/>
      <c r="R30" s="538" t="s">
        <v>506</v>
      </c>
      <c r="S30" s="538"/>
      <c r="T30" s="539" t="s">
        <v>507</v>
      </c>
      <c r="U30" s="539"/>
      <c r="V30" s="538" t="s">
        <v>506</v>
      </c>
      <c r="W30" s="538"/>
      <c r="X30" s="539" t="s">
        <v>507</v>
      </c>
      <c r="Y30" s="539"/>
      <c r="Z30" s="472" t="s">
        <v>1139</v>
      </c>
      <c r="AA30" s="472" t="s">
        <v>1140</v>
      </c>
      <c r="AB30" s="472" t="s">
        <v>1141</v>
      </c>
      <c r="AC30" s="277"/>
      <c r="AD30" s="277"/>
      <c r="AE30" s="277"/>
      <c r="AF30" s="277"/>
      <c r="AG30" s="277"/>
      <c r="AH30" s="278"/>
    </row>
    <row r="31" spans="1:34" s="276" customFormat="1" ht="13.35" customHeight="1">
      <c r="A31" s="541" t="str">
        <f>IFERROR(INDEX(入力フォーム!$W$9:$AJ$20,MATCH('申請人用（認定）２Ｐ '!$I$30,入力フォーム!$AQ$9:$AQ$20,0),3),"")&amp;""</f>
        <v/>
      </c>
      <c r="B31" s="541"/>
      <c r="C31" s="542" t="str">
        <f>IFERROR(INDEX(入力フォーム!$W$9:$AJ$20,MATCH('申請人用（認定）２Ｐ '!$I$30,入力フォーム!$AQ$9:$AQ$20,0),5),"")&amp;""</f>
        <v/>
      </c>
      <c r="D31" s="542"/>
      <c r="E31" s="541" t="str">
        <f>IFERROR(INDEX(入力フォーム!$W$9:$AJ$20,MATCH('申請人用（認定）２Ｐ '!$I$30,入力フォーム!$AQ$9:$AQ$20,0),9),"")&amp;""</f>
        <v/>
      </c>
      <c r="F31" s="541"/>
      <c r="G31" s="542" t="str">
        <f>IFERROR(INDEX(入力フォーム!$W$9:$AJ$20,MATCH('申請人用（認定）２Ｐ '!$I$30,入力フォーム!$AQ$12:$AQ$20,0),5),"")&amp;""</f>
        <v/>
      </c>
      <c r="H31" s="542"/>
      <c r="I31" s="543" t="str">
        <f>IFERROR(INDEX(入力フォーム!$W$9:$AJ$20,MATCH('申請人用（認定）２Ｐ '!$I$30,入力フォーム!$AQ$9:$AQ$20,0),1),"")&amp;""</f>
        <v/>
      </c>
      <c r="J31" s="543"/>
      <c r="K31" s="543"/>
      <c r="L31" s="543"/>
      <c r="M31" s="543"/>
      <c r="N31" s="543"/>
      <c r="O31" s="543"/>
      <c r="P31" s="543"/>
      <c r="Q31" s="543"/>
      <c r="R31" s="541" t="str">
        <f>IFERROR(INDEX(入力フォーム!$W$9:$AJ$20,MATCH('申請人用（認定）２Ｐ '!$Z$30,入力フォーム!$AQ$9:$AQ$20,0),3),"")&amp;""</f>
        <v/>
      </c>
      <c r="S31" s="541"/>
      <c r="T31" s="542" t="str">
        <f>IFERROR(INDEX(入力フォーム!$W$9:$AJ$20,MATCH('申請人用（認定）２Ｐ '!$Z$30,入力フォーム!$AQ$9:$AQ$20,0),5),"")&amp;""</f>
        <v/>
      </c>
      <c r="U31" s="542"/>
      <c r="V31" s="541" t="str">
        <f>IFERROR(INDEX(入力フォーム!$W$9:$AJ$20,MATCH('申請人用（認定）２Ｐ '!$Z$30,入力フォーム!$AQ$9:$AQ$20,0),9),"")&amp;""</f>
        <v/>
      </c>
      <c r="W31" s="541"/>
      <c r="X31" s="542" t="str">
        <f>IFERROR(INDEX(入力フォーム!$W$9:$AJ$20,MATCH('申請人用（認定）２Ｐ '!$Z$30,入力フォーム!$AQ$12:$AQ$20,0),5),"")&amp;""</f>
        <v/>
      </c>
      <c r="Y31" s="542"/>
      <c r="Z31" s="540" t="str">
        <f>IFERROR(INDEX(入力フォーム!$W$9:$AJ$20,MATCH('申請人用（認定）２Ｐ '!$Z$30,入力フォーム!$AQ$9:$AQ$20,0),1),"")&amp;""</f>
        <v/>
      </c>
      <c r="AA31" s="540"/>
      <c r="AB31" s="540"/>
      <c r="AC31" s="540"/>
      <c r="AD31" s="540"/>
      <c r="AE31" s="540"/>
      <c r="AF31" s="540"/>
      <c r="AG31" s="540"/>
      <c r="AH31" s="540"/>
    </row>
    <row r="32" spans="1:34" s="276" customFormat="1" ht="13.35" customHeight="1">
      <c r="A32" s="541"/>
      <c r="B32" s="541"/>
      <c r="C32" s="542"/>
      <c r="D32" s="542"/>
      <c r="E32" s="541"/>
      <c r="F32" s="541"/>
      <c r="G32" s="542"/>
      <c r="H32" s="542"/>
      <c r="I32" s="543"/>
      <c r="J32" s="543"/>
      <c r="K32" s="543"/>
      <c r="L32" s="543"/>
      <c r="M32" s="543"/>
      <c r="N32" s="543"/>
      <c r="O32" s="543"/>
      <c r="P32" s="543"/>
      <c r="Q32" s="543"/>
      <c r="R32" s="541"/>
      <c r="S32" s="541"/>
      <c r="T32" s="542"/>
      <c r="U32" s="542"/>
      <c r="V32" s="541"/>
      <c r="W32" s="541"/>
      <c r="X32" s="542"/>
      <c r="Y32" s="542"/>
      <c r="Z32" s="540"/>
      <c r="AA32" s="540"/>
      <c r="AB32" s="540"/>
      <c r="AC32" s="540"/>
      <c r="AD32" s="540"/>
      <c r="AE32" s="540"/>
      <c r="AF32" s="540"/>
      <c r="AG32" s="540"/>
      <c r="AH32" s="540"/>
    </row>
    <row r="33" spans="1:34" s="276" customFormat="1" ht="13.35" customHeight="1">
      <c r="A33" s="541" t="str">
        <f>IFERROR(INDEX(入力フォーム!$W$9:$AJ$20,MATCH('申請人用（認定）２Ｐ '!$J$30,入力フォーム!$AQ$9:$AQ$20,0),3),"")&amp;""</f>
        <v/>
      </c>
      <c r="B33" s="541"/>
      <c r="C33" s="542" t="str">
        <f>IFERROR(INDEX(入力フォーム!$W$9:$AJ$20,MATCH('申請人用（認定）２Ｐ '!$J$30,入力フォーム!$AQ$9:$AQ$20,0),5),"")&amp;""</f>
        <v/>
      </c>
      <c r="D33" s="542"/>
      <c r="E33" s="541" t="str">
        <f>IFERROR(INDEX(入力フォーム!$W$9:$AJ$20,MATCH('申請人用（認定）２Ｐ '!$J$30,入力フォーム!$AQ$9:$AQ$20,0),9),"")&amp;""</f>
        <v/>
      </c>
      <c r="F33" s="541"/>
      <c r="G33" s="542" t="str">
        <f>IFERROR(INDEX(入力フォーム!$W$9:$AJ$20,MATCH('申請人用（認定）２Ｐ '!$J$30,入力フォーム!$AQ$12:$AQ$20,0),5),"")&amp;""</f>
        <v/>
      </c>
      <c r="H33" s="542"/>
      <c r="I33" s="543" t="str">
        <f>IFERROR(INDEX(入力フォーム!$W$9:$AJ$20,MATCH('申請人用（認定）２Ｐ '!$J$30,入力フォーム!$AQ$9:$AQ$20,0),1),"")&amp;""</f>
        <v/>
      </c>
      <c r="J33" s="543"/>
      <c r="K33" s="543"/>
      <c r="L33" s="543"/>
      <c r="M33" s="543"/>
      <c r="N33" s="543"/>
      <c r="O33" s="543"/>
      <c r="P33" s="543"/>
      <c r="Q33" s="543"/>
      <c r="R33" s="541" t="str">
        <f>IFERROR(INDEX(入力フォーム!$W$9:$AJ$20,MATCH('申請人用（認定）２Ｐ '!$AA$30,入力フォーム!$AQ$9:$AQ$20,0),3),"")&amp;""</f>
        <v/>
      </c>
      <c r="S33" s="541"/>
      <c r="T33" s="542" t="str">
        <f>IFERROR(INDEX(入力フォーム!$W$9:$AJ$20,MATCH('申請人用（認定）２Ｐ '!$AA$30,入力フォーム!$AQ$9:$AQ$20,0),5),"")&amp;""</f>
        <v/>
      </c>
      <c r="U33" s="542"/>
      <c r="V33" s="541" t="str">
        <f>IFERROR(INDEX(入力フォーム!$W$9:$AJ$20,MATCH('申請人用（認定）２Ｐ '!$AA$30,入力フォーム!$AQ$9:$AQ$20,0),9),"")&amp;""</f>
        <v/>
      </c>
      <c r="W33" s="541"/>
      <c r="X33" s="542" t="str">
        <f>IFERROR(INDEX(入力フォーム!$W$9:$AJ$20,MATCH('申請人用（認定）２Ｐ '!$AA$30,入力フォーム!$AQ$12:$AQ$20,0),5),"")&amp;""</f>
        <v/>
      </c>
      <c r="Y33" s="542"/>
      <c r="Z33" s="540" t="str">
        <f>IFERROR(INDEX(入力フォーム!$W$9:$AJ$20,MATCH('申請人用（認定）２Ｐ '!$AA$30,入力フォーム!$AQ$9:$AQ$20,0),1),"")&amp;""</f>
        <v/>
      </c>
      <c r="AA33" s="540"/>
      <c r="AB33" s="540"/>
      <c r="AC33" s="540"/>
      <c r="AD33" s="540"/>
      <c r="AE33" s="540"/>
      <c r="AF33" s="540"/>
      <c r="AG33" s="540"/>
      <c r="AH33" s="540"/>
    </row>
    <row r="34" spans="1:34" s="276" customFormat="1" ht="13.35" customHeight="1">
      <c r="A34" s="541"/>
      <c r="B34" s="541"/>
      <c r="C34" s="542"/>
      <c r="D34" s="542"/>
      <c r="E34" s="541"/>
      <c r="F34" s="541"/>
      <c r="G34" s="542"/>
      <c r="H34" s="542"/>
      <c r="I34" s="543"/>
      <c r="J34" s="543"/>
      <c r="K34" s="543"/>
      <c r="L34" s="543"/>
      <c r="M34" s="543"/>
      <c r="N34" s="543"/>
      <c r="O34" s="543"/>
      <c r="P34" s="543"/>
      <c r="Q34" s="543"/>
      <c r="R34" s="541"/>
      <c r="S34" s="541"/>
      <c r="T34" s="542"/>
      <c r="U34" s="542"/>
      <c r="V34" s="541"/>
      <c r="W34" s="541"/>
      <c r="X34" s="542"/>
      <c r="Y34" s="542"/>
      <c r="Z34" s="540"/>
      <c r="AA34" s="540"/>
      <c r="AB34" s="540"/>
      <c r="AC34" s="540"/>
      <c r="AD34" s="540"/>
      <c r="AE34" s="540"/>
      <c r="AF34" s="540"/>
      <c r="AG34" s="540"/>
      <c r="AH34" s="540"/>
    </row>
    <row r="35" spans="1:34" s="276" customFormat="1" ht="13.35" customHeight="1">
      <c r="A35" s="541" t="str">
        <f>IFERROR(INDEX(入力フォーム!$W$9:$AJ$20,MATCH('申請人用（認定）２Ｐ '!$K$30,入力フォーム!$AQ$9:$AQ$20,0),3),"")&amp;""</f>
        <v/>
      </c>
      <c r="B35" s="541"/>
      <c r="C35" s="542" t="str">
        <f>IFERROR(INDEX(入力フォーム!$W$9:$AJ$20,MATCH('申請人用（認定）２Ｐ '!$K$30,入力フォーム!$AQ$9:$AQ$20,0),5),"")&amp;""</f>
        <v/>
      </c>
      <c r="D35" s="542"/>
      <c r="E35" s="541" t="str">
        <f>IFERROR(INDEX(入力フォーム!$W$9:$AJ$20,MATCH('申請人用（認定）２Ｐ '!$K$30,入力フォーム!$AQ$9:$AQ$20,0),9),"")&amp;""</f>
        <v/>
      </c>
      <c r="F35" s="541"/>
      <c r="G35" s="542" t="str">
        <f>IFERROR(INDEX(入力フォーム!$W$9:$AJ$20,MATCH('申請人用（認定）２Ｐ '!$K$30,入力フォーム!$AQ$12:$AQ$20,0),5),"")&amp;""</f>
        <v/>
      </c>
      <c r="H35" s="542"/>
      <c r="I35" s="543" t="str">
        <f>IFERROR(INDEX(入力フォーム!$W$9:$AJ$20,MATCH('申請人用（認定）２Ｐ '!$K$30,入力フォーム!$AQ$9:$AQ$20,0),1),"")&amp;""</f>
        <v/>
      </c>
      <c r="J35" s="543"/>
      <c r="K35" s="543"/>
      <c r="L35" s="543"/>
      <c r="M35" s="543"/>
      <c r="N35" s="543"/>
      <c r="O35" s="543"/>
      <c r="P35" s="543"/>
      <c r="Q35" s="543"/>
      <c r="R35" s="541" t="str">
        <f>IFERROR(INDEX(入力フォーム!$W$9:$AJ$20,MATCH('申請人用（認定）２Ｐ '!$AB$30,入力フォーム!$AQ$9:$AQ$20,0),3),"")&amp;""</f>
        <v/>
      </c>
      <c r="S35" s="541"/>
      <c r="T35" s="542" t="str">
        <f>IFERROR(INDEX(入力フォーム!$W$9:$AJ$20,MATCH('申請人用（認定）２Ｐ '!$AB$30,入力フォーム!$AQ$9:$AQ$20,0),5),"")&amp;""</f>
        <v/>
      </c>
      <c r="U35" s="542"/>
      <c r="V35" s="541" t="str">
        <f>IFERROR(INDEX(入力フォーム!$W$9:$AJ$20,MATCH('申請人用（認定）２Ｐ '!$AB$30,入力フォーム!$AQ$9:$AQ$20,0),9),"")&amp;""</f>
        <v/>
      </c>
      <c r="W35" s="541"/>
      <c r="X35" s="542" t="str">
        <f>IFERROR(INDEX(入力フォーム!$W$9:$AJ$20,MATCH('申請人用（認定）２Ｐ '!$AB$30,入力フォーム!$AQ$12:$AQ$20,0),5),"")&amp;""</f>
        <v/>
      </c>
      <c r="Y35" s="542"/>
      <c r="Z35" s="540" t="str">
        <f>IFERROR(INDEX(入力フォーム!$W$9:$AJ$20,MATCH('申請人用（認定）２Ｐ '!$AB$30,入力フォーム!$AQ$9:$AQ$20,0),1),"")&amp;""</f>
        <v/>
      </c>
      <c r="AA35" s="540"/>
      <c r="AB35" s="540"/>
      <c r="AC35" s="540"/>
      <c r="AD35" s="540"/>
      <c r="AE35" s="540"/>
      <c r="AF35" s="540"/>
      <c r="AG35" s="540"/>
      <c r="AH35" s="540"/>
    </row>
    <row r="36" spans="1:34" s="276" customFormat="1" ht="13.35" customHeight="1">
      <c r="A36" s="541"/>
      <c r="B36" s="541"/>
      <c r="C36" s="542"/>
      <c r="D36" s="542"/>
      <c r="E36" s="541"/>
      <c r="F36" s="541"/>
      <c r="G36" s="542"/>
      <c r="H36" s="542"/>
      <c r="I36" s="543"/>
      <c r="J36" s="543"/>
      <c r="K36" s="543"/>
      <c r="L36" s="543"/>
      <c r="M36" s="543"/>
      <c r="N36" s="543"/>
      <c r="O36" s="543"/>
      <c r="P36" s="543"/>
      <c r="Q36" s="543"/>
      <c r="R36" s="541"/>
      <c r="S36" s="541"/>
      <c r="T36" s="542"/>
      <c r="U36" s="542"/>
      <c r="V36" s="541"/>
      <c r="W36" s="541"/>
      <c r="X36" s="542"/>
      <c r="Y36" s="542"/>
      <c r="Z36" s="540"/>
      <c r="AA36" s="540"/>
      <c r="AB36" s="540"/>
      <c r="AC36" s="540"/>
      <c r="AD36" s="540"/>
      <c r="AE36" s="540"/>
      <c r="AF36" s="540"/>
      <c r="AG36" s="540"/>
      <c r="AH36" s="540"/>
    </row>
    <row r="37" spans="1:34" s="195" customFormat="1" ht="2.25" customHeight="1">
      <c r="A37" s="230"/>
      <c r="B37" s="233"/>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6"/>
    </row>
    <row r="38" spans="1:34" s="195" customFormat="1" ht="13.5" customHeight="1">
      <c r="A38" s="230" t="s">
        <v>738</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56"/>
    </row>
    <row r="39" spans="1:34" s="195" customFormat="1" ht="12.75" customHeight="1">
      <c r="A39" s="230"/>
      <c r="B39" s="544" t="s">
        <v>739</v>
      </c>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256"/>
    </row>
    <row r="40" spans="1:34" s="195" customFormat="1" ht="12.75" customHeight="1">
      <c r="A40" s="230"/>
      <c r="B40" s="54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256"/>
    </row>
    <row r="41" spans="1:34" s="195" customFormat="1" ht="13.5" customHeight="1">
      <c r="A41" s="230"/>
      <c r="B41" s="268" t="str">
        <f>IF(入力フォーム!B181="■","■","□")</f>
        <v>□</v>
      </c>
      <c r="C41" s="233" t="s">
        <v>740</v>
      </c>
      <c r="D41" s="252"/>
      <c r="E41" s="252"/>
      <c r="F41" s="252"/>
      <c r="G41" s="233"/>
      <c r="H41" s="233"/>
      <c r="I41" s="254" t="s">
        <v>741</v>
      </c>
      <c r="J41" s="273"/>
      <c r="K41" s="273"/>
      <c r="L41" s="233"/>
      <c r="M41" s="273"/>
      <c r="N41" s="233"/>
      <c r="O41" s="273"/>
      <c r="P41" s="252"/>
      <c r="Q41" s="252"/>
      <c r="R41" s="252"/>
      <c r="S41" s="252"/>
      <c r="T41" s="252"/>
      <c r="U41" s="252"/>
      <c r="V41" s="252"/>
      <c r="W41" s="252"/>
      <c r="X41" s="252"/>
      <c r="Y41" s="252"/>
      <c r="Z41" s="252"/>
      <c r="AA41" s="252"/>
      <c r="AB41" s="252"/>
      <c r="AC41" s="252"/>
      <c r="AD41" s="273"/>
      <c r="AE41" s="233"/>
      <c r="AF41" s="545"/>
      <c r="AG41" s="545"/>
      <c r="AH41" s="256"/>
    </row>
    <row r="42" spans="1:34" s="195" customFormat="1" ht="12.75" customHeight="1">
      <c r="A42" s="230"/>
      <c r="B42" s="233" t="s">
        <v>742</v>
      </c>
      <c r="C42" s="254"/>
      <c r="D42" s="254"/>
      <c r="E42" s="254"/>
      <c r="F42" s="254" t="s">
        <v>743</v>
      </c>
      <c r="G42" s="233"/>
      <c r="H42" s="254"/>
      <c r="I42" s="254"/>
      <c r="J42" s="254"/>
      <c r="K42" s="254"/>
      <c r="L42" s="254"/>
      <c r="M42" s="254"/>
      <c r="N42" s="254"/>
      <c r="O42" s="254"/>
      <c r="P42" s="254"/>
      <c r="Q42" s="254"/>
      <c r="R42" s="254"/>
      <c r="S42" s="233"/>
      <c r="T42" s="233" t="s">
        <v>744</v>
      </c>
      <c r="U42" s="233"/>
      <c r="V42" s="254"/>
      <c r="W42" s="254"/>
      <c r="X42" s="254"/>
      <c r="Y42" s="233"/>
      <c r="Z42" s="254" t="s">
        <v>745</v>
      </c>
      <c r="AA42" s="254"/>
      <c r="AB42" s="254"/>
      <c r="AC42" s="254"/>
      <c r="AD42" s="254"/>
      <c r="AE42" s="254"/>
      <c r="AF42" s="254"/>
      <c r="AG42" s="233"/>
      <c r="AH42" s="256"/>
    </row>
    <row r="43" spans="1:34" s="195" customFormat="1" ht="13.5" customHeight="1">
      <c r="A43" s="230"/>
      <c r="B43" s="233"/>
      <c r="C43" s="233"/>
      <c r="D43" s="233"/>
      <c r="E43" s="546" t="str">
        <f>IF(入力フォーム!B181="■",入力フォーム!J182,"")</f>
        <v/>
      </c>
      <c r="F43" s="546"/>
      <c r="G43" s="546"/>
      <c r="H43" s="546"/>
      <c r="I43" s="546"/>
      <c r="J43" s="546"/>
      <c r="K43" s="546"/>
      <c r="L43" s="546"/>
      <c r="M43" s="546"/>
      <c r="N43" s="546"/>
      <c r="O43" s="546"/>
      <c r="P43" s="546"/>
      <c r="Q43" s="546"/>
      <c r="R43" s="546"/>
      <c r="S43" s="233"/>
      <c r="T43" s="233"/>
      <c r="U43" s="233"/>
      <c r="V43" s="546" t="str">
        <f>IF(入力フォーム!B181="■",入力フォーム!J183,"")</f>
        <v/>
      </c>
      <c r="W43" s="546"/>
      <c r="X43" s="546"/>
      <c r="Y43" s="546"/>
      <c r="Z43" s="546"/>
      <c r="AA43" s="546"/>
      <c r="AB43" s="546"/>
      <c r="AC43" s="546"/>
      <c r="AD43" s="546"/>
      <c r="AE43" s="546"/>
      <c r="AF43" s="546"/>
      <c r="AG43" s="546"/>
      <c r="AH43" s="256"/>
    </row>
    <row r="44" spans="1:34" s="175" customFormat="1" ht="12.75" customHeight="1">
      <c r="A44" s="253"/>
      <c r="B44" s="240"/>
      <c r="C44" s="240"/>
      <c r="D44" s="240"/>
      <c r="E44" s="546"/>
      <c r="F44" s="546"/>
      <c r="G44" s="546"/>
      <c r="H44" s="546"/>
      <c r="I44" s="546"/>
      <c r="J44" s="546"/>
      <c r="K44" s="546"/>
      <c r="L44" s="546"/>
      <c r="M44" s="546"/>
      <c r="N44" s="546"/>
      <c r="O44" s="546"/>
      <c r="P44" s="546"/>
      <c r="Q44" s="546"/>
      <c r="R44" s="546"/>
      <c r="S44" s="232"/>
      <c r="T44" s="232"/>
      <c r="U44" s="232"/>
      <c r="V44" s="546"/>
      <c r="W44" s="546"/>
      <c r="X44" s="546"/>
      <c r="Y44" s="546"/>
      <c r="Z44" s="546"/>
      <c r="AA44" s="546"/>
      <c r="AB44" s="546"/>
      <c r="AC44" s="546"/>
      <c r="AD44" s="546"/>
      <c r="AE44" s="546"/>
      <c r="AF44" s="546"/>
      <c r="AG44" s="546"/>
      <c r="AH44" s="279"/>
    </row>
    <row r="45" spans="1:34" s="175" customFormat="1" ht="2.25" customHeight="1">
      <c r="A45" s="253"/>
      <c r="B45" s="240"/>
      <c r="C45" s="240"/>
      <c r="D45" s="240"/>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79"/>
    </row>
    <row r="46" spans="1:34" s="275" customFormat="1" ht="13.5" customHeight="1">
      <c r="A46" s="266"/>
      <c r="B46" s="268" t="s">
        <v>1061</v>
      </c>
      <c r="C46" s="273" t="s">
        <v>746</v>
      </c>
      <c r="D46" s="273"/>
      <c r="E46" s="273"/>
      <c r="F46" s="273"/>
      <c r="G46" s="273"/>
      <c r="H46" s="273"/>
      <c r="I46" s="273"/>
      <c r="J46" s="273"/>
      <c r="K46" s="273"/>
      <c r="L46" s="273"/>
      <c r="M46" s="273"/>
      <c r="N46" s="273"/>
      <c r="O46" s="273"/>
      <c r="P46" s="254" t="s">
        <v>747</v>
      </c>
      <c r="Q46" s="273"/>
      <c r="R46" s="273"/>
      <c r="S46" s="273"/>
      <c r="T46" s="273"/>
      <c r="U46" s="273"/>
      <c r="V46" s="273"/>
      <c r="W46" s="273"/>
      <c r="X46" s="273"/>
      <c r="Y46" s="273"/>
      <c r="Z46" s="273"/>
      <c r="AA46" s="273"/>
      <c r="AB46" s="273"/>
      <c r="AC46" s="273"/>
      <c r="AD46" s="273"/>
      <c r="AE46" s="273"/>
      <c r="AF46" s="273"/>
      <c r="AG46" s="273"/>
      <c r="AH46" s="274"/>
    </row>
    <row r="47" spans="1:34" s="275" customFormat="1" ht="13.5" customHeight="1">
      <c r="A47" s="266"/>
      <c r="B47" s="273"/>
      <c r="C47" s="273" t="s">
        <v>748</v>
      </c>
      <c r="D47" s="273"/>
      <c r="E47" s="273"/>
      <c r="F47" s="273"/>
      <c r="G47" s="546">
        <f>IF(AND(入力フォーム!C166="",入力フォーム!C167=""),入力フォーム!C165,IF(入力フォーム!C167="",CONCATENATE(入力フォーム!C165,"、",入力フォーム!C166),IF(OR(入力フォーム!C165&lt;&gt;"",入力フォーム!C166&lt;&gt;"",入力フォーム!C167&lt;&gt;""),CONCATENATE(入力フォーム!C165,"、",入力フォーム!C166,"、",入力フォーム!C167),"")))</f>
        <v>0</v>
      </c>
      <c r="H47" s="546"/>
      <c r="I47" s="546"/>
      <c r="J47" s="546"/>
      <c r="K47" s="546"/>
      <c r="L47" s="546"/>
      <c r="M47" s="546"/>
      <c r="N47" s="546"/>
      <c r="O47" s="546"/>
      <c r="P47" s="546"/>
      <c r="Q47" s="546"/>
      <c r="R47" s="546"/>
      <c r="S47" s="546"/>
      <c r="T47" s="546"/>
      <c r="U47" s="549" t="s">
        <v>749</v>
      </c>
      <c r="V47" s="549"/>
      <c r="W47" s="549"/>
      <c r="X47" s="549"/>
      <c r="Y47" s="550">
        <f>SUM(入力フォーム!AD165:AE167)</f>
        <v>0</v>
      </c>
      <c r="Z47" s="550"/>
      <c r="AA47" s="550"/>
      <c r="AB47" s="273"/>
      <c r="AC47" s="273"/>
      <c r="AD47" s="273"/>
      <c r="AE47" s="273"/>
      <c r="AF47" s="273"/>
      <c r="AG47" s="273"/>
      <c r="AH47" s="274"/>
    </row>
    <row r="48" spans="1:34" s="275" customFormat="1" ht="12.75" customHeight="1">
      <c r="A48" s="266"/>
      <c r="B48" s="273"/>
      <c r="C48" s="254" t="s">
        <v>750</v>
      </c>
      <c r="D48" s="273"/>
      <c r="E48" s="273"/>
      <c r="F48" s="273"/>
      <c r="G48" s="546"/>
      <c r="H48" s="546"/>
      <c r="I48" s="546"/>
      <c r="J48" s="546"/>
      <c r="K48" s="546"/>
      <c r="L48" s="546"/>
      <c r="M48" s="546"/>
      <c r="N48" s="546"/>
      <c r="O48" s="546"/>
      <c r="P48" s="546"/>
      <c r="Q48" s="546"/>
      <c r="R48" s="546"/>
      <c r="S48" s="546"/>
      <c r="T48" s="546"/>
      <c r="U48" s="549"/>
      <c r="V48" s="549"/>
      <c r="W48" s="549"/>
      <c r="X48" s="549"/>
      <c r="Y48" s="550"/>
      <c r="Z48" s="550"/>
      <c r="AA48" s="550"/>
      <c r="AB48" s="273"/>
      <c r="AC48" s="273"/>
      <c r="AD48" s="273"/>
      <c r="AE48" s="273"/>
      <c r="AF48" s="273"/>
      <c r="AG48" s="273"/>
      <c r="AH48" s="274"/>
    </row>
    <row r="49" spans="1:34" s="275" customFormat="1" ht="2.25" customHeight="1">
      <c r="A49" s="266"/>
      <c r="B49" s="273"/>
      <c r="C49" s="254"/>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4"/>
    </row>
    <row r="50" spans="1:34" s="275" customFormat="1" ht="13.5" customHeight="1">
      <c r="A50" s="266"/>
      <c r="B50" s="273"/>
      <c r="C50" s="273" t="s">
        <v>751</v>
      </c>
      <c r="D50" s="273"/>
      <c r="E50" s="273"/>
      <c r="F50" s="273"/>
      <c r="G50" s="493">
        <f>入力フォーム!V165</f>
        <v>0</v>
      </c>
      <c r="H50" s="493"/>
      <c r="I50" s="493"/>
      <c r="J50" s="493"/>
      <c r="K50" s="547" t="s">
        <v>501</v>
      </c>
      <c r="L50" s="547"/>
      <c r="M50" s="493">
        <f>入力フォーム!X165</f>
        <v>0</v>
      </c>
      <c r="N50" s="493"/>
      <c r="O50" s="547" t="s">
        <v>502</v>
      </c>
      <c r="P50" s="547"/>
      <c r="Q50" s="547" t="s">
        <v>638</v>
      </c>
      <c r="R50" s="547"/>
      <c r="S50" s="493">
        <f>IF(入力フォーム!Z167&lt;&gt;"",入力フォーム!Z167,IF(入力フォーム!Z166&lt;&gt;"",入力フォーム!Z166,入力フォーム!Z165))</f>
        <v>0</v>
      </c>
      <c r="T50" s="493"/>
      <c r="U50" s="493"/>
      <c r="V50" s="493"/>
      <c r="W50" s="547" t="s">
        <v>501</v>
      </c>
      <c r="X50" s="547"/>
      <c r="Y50" s="493">
        <f>IF(入力フォーム!AB25&lt;&gt;"",入力フォーム!AB167,IF(入力フォーム!AB166&lt;&gt;"",入力フォーム!AB166,入力フォーム!AB165))</f>
        <v>0</v>
      </c>
      <c r="Z50" s="493"/>
      <c r="AA50" s="547" t="s">
        <v>502</v>
      </c>
      <c r="AB50" s="547"/>
      <c r="AC50" s="273" t="s">
        <v>752</v>
      </c>
      <c r="AD50" s="273"/>
      <c r="AE50" s="273"/>
      <c r="AF50" s="273"/>
      <c r="AG50" s="273"/>
      <c r="AH50" s="274"/>
    </row>
    <row r="51" spans="1:34" s="195" customFormat="1" ht="12.75" customHeight="1">
      <c r="A51" s="230"/>
      <c r="B51" s="233"/>
      <c r="C51" s="254" t="s">
        <v>753</v>
      </c>
      <c r="D51" s="254"/>
      <c r="E51" s="240" t="s">
        <v>754</v>
      </c>
      <c r="F51" s="233"/>
      <c r="G51" s="493"/>
      <c r="H51" s="493"/>
      <c r="I51" s="493"/>
      <c r="J51" s="493"/>
      <c r="K51" s="504" t="s">
        <v>506</v>
      </c>
      <c r="L51" s="504"/>
      <c r="M51" s="493"/>
      <c r="N51" s="493"/>
      <c r="O51" s="504" t="s">
        <v>507</v>
      </c>
      <c r="P51" s="504"/>
      <c r="Q51" s="548" t="s">
        <v>755</v>
      </c>
      <c r="R51" s="548"/>
      <c r="S51" s="493"/>
      <c r="T51" s="493"/>
      <c r="U51" s="493"/>
      <c r="V51" s="493"/>
      <c r="W51" s="504" t="s">
        <v>506</v>
      </c>
      <c r="X51" s="504"/>
      <c r="Y51" s="493"/>
      <c r="Z51" s="493"/>
      <c r="AA51" s="504" t="s">
        <v>507</v>
      </c>
      <c r="AB51" s="504"/>
      <c r="AC51" s="233"/>
      <c r="AD51" s="233"/>
      <c r="AE51" s="236"/>
      <c r="AF51" s="233"/>
      <c r="AG51" s="233"/>
      <c r="AH51" s="256"/>
    </row>
    <row r="52" spans="1:34" s="195" customFormat="1" ht="2.25" customHeight="1">
      <c r="A52" s="230"/>
      <c r="B52" s="233"/>
      <c r="C52" s="254"/>
      <c r="D52" s="254"/>
      <c r="E52" s="240"/>
      <c r="F52" s="233"/>
      <c r="G52" s="281"/>
      <c r="H52" s="281"/>
      <c r="I52" s="281"/>
      <c r="J52" s="281"/>
      <c r="K52" s="236"/>
      <c r="L52" s="236"/>
      <c r="M52" s="281"/>
      <c r="N52" s="281"/>
      <c r="O52" s="236"/>
      <c r="P52" s="236"/>
      <c r="Q52" s="236"/>
      <c r="R52" s="236"/>
      <c r="S52" s="281"/>
      <c r="T52" s="281"/>
      <c r="U52" s="281"/>
      <c r="V52" s="281"/>
      <c r="W52" s="236"/>
      <c r="X52" s="236"/>
      <c r="Y52" s="281"/>
      <c r="Z52" s="281"/>
      <c r="AA52" s="236"/>
      <c r="AB52" s="236"/>
      <c r="AC52" s="233"/>
      <c r="AD52" s="233"/>
      <c r="AE52" s="236"/>
      <c r="AF52" s="233"/>
      <c r="AG52" s="233"/>
      <c r="AH52" s="256"/>
    </row>
    <row r="53" spans="1:34" s="195" customFormat="1" ht="13.5" customHeight="1">
      <c r="A53" s="230"/>
      <c r="B53" s="268" t="s">
        <v>1</v>
      </c>
      <c r="C53" s="233" t="s">
        <v>756</v>
      </c>
      <c r="D53" s="233"/>
      <c r="E53" s="23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256"/>
    </row>
    <row r="54" spans="1:34" s="195" customFormat="1" ht="12" customHeight="1">
      <c r="A54" s="230"/>
      <c r="B54" s="233"/>
      <c r="C54" s="254" t="s">
        <v>618</v>
      </c>
      <c r="D54" s="233"/>
      <c r="E54" s="23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256"/>
    </row>
    <row r="55" spans="1:34" s="195" customFormat="1" ht="2.25" customHeight="1">
      <c r="A55" s="230"/>
      <c r="B55" s="233"/>
      <c r="C55" s="254"/>
      <c r="D55" s="233"/>
      <c r="E55" s="233"/>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56"/>
    </row>
    <row r="56" spans="1:34" s="275" customFormat="1" ht="12" customHeight="1">
      <c r="A56" s="266"/>
      <c r="B56" s="273"/>
      <c r="C56" s="273"/>
      <c r="D56" s="273"/>
      <c r="E56" s="273"/>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274"/>
    </row>
    <row r="57" spans="1:34" s="275" customFormat="1" ht="12" customHeight="1">
      <c r="A57" s="266"/>
      <c r="B57" s="273"/>
      <c r="C57" s="273"/>
      <c r="D57" s="273"/>
      <c r="E57" s="27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274"/>
    </row>
    <row r="58" spans="1:34" s="275" customFormat="1" ht="2.25" customHeight="1">
      <c r="A58" s="266"/>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4"/>
    </row>
    <row r="59" spans="1:34" s="195" customFormat="1" ht="13.5" customHeight="1">
      <c r="A59" s="230" t="s">
        <v>757</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56"/>
    </row>
    <row r="60" spans="1:34" s="195" customFormat="1" ht="12.75" customHeight="1">
      <c r="A60" s="230"/>
      <c r="B60" s="254" t="s">
        <v>758</v>
      </c>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56"/>
    </row>
    <row r="61" spans="1:34" s="275" customFormat="1" ht="13.5" customHeight="1">
      <c r="A61" s="266"/>
      <c r="B61" s="233" t="s">
        <v>759</v>
      </c>
      <c r="C61" s="233"/>
      <c r="D61" s="233"/>
      <c r="E61" s="233"/>
      <c r="F61" s="233"/>
      <c r="G61" s="282"/>
      <c r="H61" s="233"/>
      <c r="I61" s="233"/>
      <c r="J61" s="233"/>
      <c r="K61" s="233"/>
      <c r="L61" s="233"/>
      <c r="M61" s="233"/>
      <c r="N61" s="233"/>
      <c r="O61" s="233"/>
      <c r="P61" s="233"/>
      <c r="Q61" s="233"/>
      <c r="R61" s="233"/>
      <c r="S61" s="233"/>
      <c r="T61" s="233"/>
      <c r="U61" s="233"/>
      <c r="V61" s="233"/>
      <c r="W61" s="233"/>
      <c r="X61" s="233"/>
      <c r="Y61" s="233"/>
      <c r="Z61" s="282"/>
      <c r="AA61" s="233"/>
      <c r="AB61" s="233"/>
      <c r="AC61" s="233"/>
      <c r="AD61" s="233"/>
      <c r="AE61" s="233"/>
      <c r="AF61" s="233"/>
      <c r="AG61" s="233"/>
      <c r="AH61" s="274"/>
    </row>
    <row r="62" spans="1:34" s="275" customFormat="1" ht="12.75" customHeight="1">
      <c r="A62" s="266"/>
      <c r="B62" s="254" t="s">
        <v>760</v>
      </c>
      <c r="C62" s="233"/>
      <c r="D62" s="233"/>
      <c r="E62" s="233"/>
      <c r="F62" s="233"/>
      <c r="G62" s="282"/>
      <c r="H62" s="233"/>
      <c r="I62" s="233"/>
      <c r="J62" s="233"/>
      <c r="K62" s="233"/>
      <c r="L62" s="233"/>
      <c r="M62" s="233"/>
      <c r="N62" s="233"/>
      <c r="O62" s="233"/>
      <c r="P62" s="233"/>
      <c r="Q62" s="233"/>
      <c r="R62" s="233"/>
      <c r="S62" s="233"/>
      <c r="T62" s="233"/>
      <c r="U62" s="233"/>
      <c r="V62" s="233"/>
      <c r="W62" s="233"/>
      <c r="X62" s="233"/>
      <c r="Y62" s="233"/>
      <c r="Z62" s="282"/>
      <c r="AA62" s="233"/>
      <c r="AB62" s="233"/>
      <c r="AC62" s="233"/>
      <c r="AD62" s="233"/>
      <c r="AE62" s="233"/>
      <c r="AF62" s="233"/>
      <c r="AG62" s="233"/>
      <c r="AH62" s="274"/>
    </row>
    <row r="63" spans="1:34" s="195" customFormat="1" ht="12.75" customHeight="1">
      <c r="A63" s="230"/>
      <c r="B63" s="273"/>
      <c r="C63" s="273" t="s">
        <v>748</v>
      </c>
      <c r="D63" s="273"/>
      <c r="E63" s="273"/>
      <c r="F63" s="273"/>
      <c r="G63" s="493"/>
      <c r="H63" s="493"/>
      <c r="I63" s="493"/>
      <c r="J63" s="493"/>
      <c r="K63" s="493"/>
      <c r="L63" s="493"/>
      <c r="M63" s="493"/>
      <c r="N63" s="493"/>
      <c r="O63" s="493"/>
      <c r="P63" s="493"/>
      <c r="Q63" s="493"/>
      <c r="R63" s="493"/>
      <c r="S63" s="493"/>
      <c r="T63" s="493"/>
      <c r="U63" s="273"/>
      <c r="V63" s="273"/>
      <c r="W63" s="273"/>
      <c r="X63" s="273"/>
      <c r="Y63" s="273"/>
      <c r="Z63" s="273"/>
      <c r="AA63" s="273"/>
      <c r="AB63" s="273"/>
      <c r="AC63" s="273"/>
      <c r="AD63" s="273"/>
      <c r="AE63" s="273"/>
      <c r="AF63" s="273"/>
      <c r="AG63" s="273"/>
      <c r="AH63" s="256"/>
    </row>
    <row r="64" spans="1:34" s="195" customFormat="1" ht="12.75" customHeight="1">
      <c r="A64" s="230"/>
      <c r="B64" s="273"/>
      <c r="C64" s="254" t="s">
        <v>761</v>
      </c>
      <c r="D64" s="273"/>
      <c r="E64" s="273"/>
      <c r="F64" s="273"/>
      <c r="G64" s="493"/>
      <c r="H64" s="493"/>
      <c r="I64" s="493"/>
      <c r="J64" s="493"/>
      <c r="K64" s="493"/>
      <c r="L64" s="493"/>
      <c r="M64" s="493"/>
      <c r="N64" s="493"/>
      <c r="O64" s="493"/>
      <c r="P64" s="493"/>
      <c r="Q64" s="493"/>
      <c r="R64" s="493"/>
      <c r="S64" s="493"/>
      <c r="T64" s="493"/>
      <c r="U64" s="273"/>
      <c r="V64" s="273"/>
      <c r="W64" s="273"/>
      <c r="X64" s="273"/>
      <c r="Y64" s="273"/>
      <c r="Z64" s="273"/>
      <c r="AA64" s="273"/>
      <c r="AB64" s="273"/>
      <c r="AC64" s="273"/>
      <c r="AD64" s="273"/>
      <c r="AE64" s="273"/>
      <c r="AF64" s="273"/>
      <c r="AG64" s="273"/>
      <c r="AH64" s="256"/>
    </row>
    <row r="65" spans="1:41" s="195" customFormat="1" ht="2.25" customHeight="1">
      <c r="A65" s="230"/>
      <c r="B65" s="273"/>
      <c r="C65" s="254"/>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56"/>
    </row>
    <row r="66" spans="1:41" s="195" customFormat="1" ht="12.75" customHeight="1">
      <c r="A66" s="230"/>
      <c r="B66" s="273"/>
      <c r="C66" s="273" t="s">
        <v>751</v>
      </c>
      <c r="D66" s="273"/>
      <c r="E66" s="273"/>
      <c r="F66" s="273"/>
      <c r="G66" s="493"/>
      <c r="H66" s="493"/>
      <c r="I66" s="493"/>
      <c r="J66" s="493"/>
      <c r="K66" s="547" t="s">
        <v>501</v>
      </c>
      <c r="L66" s="547"/>
      <c r="M66" s="493"/>
      <c r="N66" s="493"/>
      <c r="O66" s="547" t="s">
        <v>502</v>
      </c>
      <c r="P66" s="547"/>
      <c r="Q66" s="547" t="s">
        <v>638</v>
      </c>
      <c r="R66" s="547"/>
      <c r="S66" s="493"/>
      <c r="T66" s="493"/>
      <c r="U66" s="493"/>
      <c r="V66" s="493"/>
      <c r="W66" s="547" t="s">
        <v>501</v>
      </c>
      <c r="X66" s="547"/>
      <c r="Y66" s="493"/>
      <c r="Z66" s="493"/>
      <c r="AA66" s="547" t="s">
        <v>502</v>
      </c>
      <c r="AB66" s="547"/>
      <c r="AC66" s="273" t="s">
        <v>752</v>
      </c>
      <c r="AD66" s="273"/>
      <c r="AE66" s="233"/>
      <c r="AF66" s="233"/>
      <c r="AG66" s="233"/>
      <c r="AH66" s="256"/>
    </row>
    <row r="67" spans="1:41" s="195" customFormat="1" ht="12.75" customHeight="1">
      <c r="A67" s="230"/>
      <c r="B67" s="233"/>
      <c r="C67" s="254" t="s">
        <v>753</v>
      </c>
      <c r="D67" s="254"/>
      <c r="E67" s="240" t="s">
        <v>754</v>
      </c>
      <c r="F67" s="254"/>
      <c r="G67" s="493"/>
      <c r="H67" s="493"/>
      <c r="I67" s="493"/>
      <c r="J67" s="493"/>
      <c r="K67" s="504" t="s">
        <v>506</v>
      </c>
      <c r="L67" s="504"/>
      <c r="M67" s="493"/>
      <c r="N67" s="493"/>
      <c r="O67" s="504" t="s">
        <v>507</v>
      </c>
      <c r="P67" s="504"/>
      <c r="Q67" s="548" t="s">
        <v>755</v>
      </c>
      <c r="R67" s="548"/>
      <c r="S67" s="493"/>
      <c r="T67" s="493"/>
      <c r="U67" s="493"/>
      <c r="V67" s="493"/>
      <c r="W67" s="504" t="s">
        <v>506</v>
      </c>
      <c r="X67" s="504"/>
      <c r="Y67" s="493"/>
      <c r="Z67" s="493"/>
      <c r="AA67" s="504" t="s">
        <v>507</v>
      </c>
      <c r="AB67" s="504"/>
      <c r="AC67" s="233"/>
      <c r="AD67" s="233"/>
      <c r="AE67" s="233"/>
      <c r="AF67" s="233"/>
      <c r="AG67" s="233"/>
      <c r="AH67" s="256"/>
    </row>
    <row r="68" spans="1:41" s="195" customFormat="1" ht="2.25" customHeight="1">
      <c r="A68" s="230"/>
      <c r="B68" s="233"/>
      <c r="C68" s="254"/>
      <c r="D68" s="254"/>
      <c r="E68" s="254"/>
      <c r="F68" s="254"/>
      <c r="G68" s="254"/>
      <c r="H68" s="254"/>
      <c r="I68" s="254"/>
      <c r="J68" s="254"/>
      <c r="K68" s="254"/>
      <c r="L68" s="233"/>
      <c r="M68" s="254"/>
      <c r="N68" s="254"/>
      <c r="O68" s="254"/>
      <c r="P68" s="236"/>
      <c r="Q68" s="254"/>
      <c r="R68" s="254"/>
      <c r="S68" s="254"/>
      <c r="T68" s="254"/>
      <c r="U68" s="254"/>
      <c r="V68" s="254"/>
      <c r="W68" s="254"/>
      <c r="X68" s="254"/>
      <c r="Y68" s="254"/>
      <c r="Z68" s="254"/>
      <c r="AA68" s="233"/>
      <c r="AB68" s="254"/>
      <c r="AC68" s="254"/>
      <c r="AD68" s="254"/>
      <c r="AE68" s="236"/>
      <c r="AF68" s="233"/>
      <c r="AG68" s="233"/>
      <c r="AH68" s="256"/>
    </row>
    <row r="69" spans="1:41" s="195" customFormat="1" ht="13.15" customHeight="1">
      <c r="A69" s="230" t="s">
        <v>762</v>
      </c>
      <c r="B69" s="233"/>
      <c r="C69" s="233"/>
      <c r="D69" s="233"/>
      <c r="E69" s="233"/>
      <c r="F69" s="233"/>
      <c r="G69" s="233"/>
      <c r="H69" s="233"/>
      <c r="I69" s="233"/>
      <c r="J69" s="233"/>
      <c r="K69" s="233"/>
      <c r="L69" s="233"/>
      <c r="M69" s="233"/>
      <c r="N69" s="232"/>
      <c r="O69" s="233"/>
      <c r="P69" s="233"/>
      <c r="Q69" s="233"/>
      <c r="R69" s="233"/>
      <c r="S69" s="233"/>
      <c r="T69" s="233"/>
      <c r="U69" s="233"/>
      <c r="V69" s="233"/>
      <c r="W69" s="233"/>
      <c r="X69" s="233"/>
      <c r="Y69" s="233"/>
      <c r="Z69" s="233"/>
      <c r="AA69" s="233"/>
      <c r="AB69" s="233"/>
      <c r="AC69" s="233"/>
      <c r="AD69" s="233"/>
      <c r="AE69" s="233"/>
      <c r="AF69" s="233"/>
      <c r="AG69" s="233"/>
      <c r="AH69" s="256"/>
    </row>
    <row r="70" spans="1:41" s="195" customFormat="1" ht="13.15" customHeight="1">
      <c r="A70" s="230"/>
      <c r="B70" s="254" t="s">
        <v>763</v>
      </c>
      <c r="C70" s="233"/>
      <c r="D70" s="233"/>
      <c r="E70" s="233"/>
      <c r="F70" s="233"/>
      <c r="G70" s="233"/>
      <c r="H70" s="233"/>
      <c r="I70" s="233"/>
      <c r="J70" s="232"/>
      <c r="K70" s="233"/>
      <c r="L70" s="233"/>
      <c r="M70" s="233"/>
      <c r="N70" s="232"/>
      <c r="O70" s="233"/>
      <c r="P70" s="233"/>
      <c r="Q70" s="233"/>
      <c r="R70" s="233"/>
      <c r="S70" s="233"/>
      <c r="T70" s="233"/>
      <c r="U70" s="233"/>
      <c r="V70" s="233"/>
      <c r="W70" s="233"/>
      <c r="X70" s="233"/>
      <c r="Y70" s="233"/>
      <c r="Z70" s="233"/>
      <c r="AA70" s="233"/>
      <c r="AB70" s="233"/>
      <c r="AC70" s="233"/>
      <c r="AD70" s="233"/>
      <c r="AE70" s="233"/>
      <c r="AF70" s="233"/>
      <c r="AG70" s="233"/>
      <c r="AH70" s="256"/>
    </row>
    <row r="71" spans="1:41" s="195" customFormat="1" ht="13.5" customHeight="1">
      <c r="A71" s="230"/>
      <c r="B71" s="233" t="s">
        <v>764</v>
      </c>
      <c r="C71" s="283"/>
      <c r="D71" s="283"/>
      <c r="E71" s="283"/>
      <c r="F71" s="233"/>
      <c r="G71" s="282"/>
      <c r="H71" s="233"/>
      <c r="I71" s="254"/>
      <c r="J71" s="254"/>
      <c r="K71" s="254"/>
      <c r="L71" s="233"/>
      <c r="M71" s="254" t="s">
        <v>765</v>
      </c>
      <c r="N71" s="233"/>
      <c r="O71" s="233"/>
      <c r="P71" s="233"/>
      <c r="Q71" s="233"/>
      <c r="R71" s="233"/>
      <c r="S71" s="233"/>
      <c r="T71" s="233"/>
      <c r="U71" s="233"/>
      <c r="V71" s="233"/>
      <c r="W71" s="233"/>
      <c r="X71" s="233"/>
      <c r="Y71" s="233"/>
      <c r="Z71" s="233"/>
      <c r="AA71" s="233"/>
      <c r="AB71" s="233"/>
      <c r="AC71" s="233"/>
      <c r="AD71" s="282"/>
      <c r="AE71" s="251"/>
      <c r="AF71" s="233"/>
      <c r="AG71" s="233"/>
      <c r="AH71" s="256"/>
    </row>
    <row r="72" spans="1:41" s="195" customFormat="1" ht="13.5" customHeight="1">
      <c r="A72" s="230"/>
      <c r="B72" s="268" t="s">
        <v>1</v>
      </c>
      <c r="C72" s="233" t="s">
        <v>766</v>
      </c>
      <c r="D72" s="233"/>
      <c r="E72" s="233"/>
      <c r="F72" s="233"/>
      <c r="G72" s="492"/>
      <c r="H72" s="492"/>
      <c r="I72" s="492"/>
      <c r="J72" s="492"/>
      <c r="K72" s="492"/>
      <c r="L72" s="492"/>
      <c r="M72" s="492"/>
      <c r="N72" s="492"/>
      <c r="O72" s="233" t="s">
        <v>767</v>
      </c>
      <c r="P72" s="233"/>
      <c r="Q72" s="233"/>
      <c r="R72" s="233"/>
      <c r="S72" s="268" t="s">
        <v>583</v>
      </c>
      <c r="T72" s="233" t="s">
        <v>768</v>
      </c>
      <c r="U72" s="233"/>
      <c r="V72" s="233"/>
      <c r="W72" s="233"/>
      <c r="X72" s="233"/>
      <c r="Y72" s="233"/>
      <c r="Z72" s="233"/>
      <c r="AA72" s="492">
        <f>入力フォーム!F264</f>
        <v>0</v>
      </c>
      <c r="AB72" s="492"/>
      <c r="AC72" s="492"/>
      <c r="AD72" s="492"/>
      <c r="AE72" s="492"/>
      <c r="AF72" s="492"/>
      <c r="AG72" s="233" t="s">
        <v>767</v>
      </c>
      <c r="AH72" s="256"/>
    </row>
    <row r="73" spans="1:41" s="195" customFormat="1" ht="12.75" customHeight="1">
      <c r="A73" s="230"/>
      <c r="B73" s="233"/>
      <c r="C73" s="254" t="s">
        <v>769</v>
      </c>
      <c r="D73" s="254"/>
      <c r="E73" s="254"/>
      <c r="F73" s="254"/>
      <c r="G73" s="492"/>
      <c r="H73" s="492"/>
      <c r="I73" s="492"/>
      <c r="J73" s="492"/>
      <c r="K73" s="492"/>
      <c r="L73" s="492"/>
      <c r="M73" s="492"/>
      <c r="N73" s="492"/>
      <c r="O73" s="254" t="s">
        <v>770</v>
      </c>
      <c r="P73" s="254"/>
      <c r="Q73" s="254"/>
      <c r="R73" s="233"/>
      <c r="S73" s="254"/>
      <c r="T73" s="254" t="s">
        <v>771</v>
      </c>
      <c r="U73" s="233"/>
      <c r="V73" s="233"/>
      <c r="W73" s="233"/>
      <c r="X73" s="233"/>
      <c r="Y73" s="233"/>
      <c r="Z73" s="233"/>
      <c r="AA73" s="492"/>
      <c r="AB73" s="492"/>
      <c r="AC73" s="492"/>
      <c r="AD73" s="492"/>
      <c r="AE73" s="492"/>
      <c r="AF73" s="492"/>
      <c r="AG73" s="254" t="s">
        <v>770</v>
      </c>
      <c r="AH73" s="256"/>
    </row>
    <row r="74" spans="1:41" s="195" customFormat="1" ht="2.25" customHeight="1">
      <c r="A74" s="230"/>
      <c r="B74" s="233"/>
      <c r="C74" s="232"/>
      <c r="D74" s="254"/>
      <c r="E74" s="254"/>
      <c r="F74" s="254"/>
      <c r="G74" s="254"/>
      <c r="H74" s="254"/>
      <c r="I74" s="254"/>
      <c r="J74" s="254"/>
      <c r="K74" s="254"/>
      <c r="L74" s="254"/>
      <c r="M74" s="254"/>
      <c r="N74" s="254"/>
      <c r="O74" s="232"/>
      <c r="P74" s="254"/>
      <c r="Q74" s="254"/>
      <c r="R74" s="254"/>
      <c r="S74" s="254"/>
      <c r="T74" s="233"/>
      <c r="U74" s="233"/>
      <c r="V74" s="233"/>
      <c r="W74" s="233"/>
      <c r="X74" s="233"/>
      <c r="Y74" s="233"/>
      <c r="Z74" s="233"/>
      <c r="AA74" s="233"/>
      <c r="AB74" s="233"/>
      <c r="AC74" s="233"/>
      <c r="AD74" s="233"/>
      <c r="AE74" s="233"/>
      <c r="AF74" s="233"/>
      <c r="AG74" s="232"/>
      <c r="AH74" s="256"/>
    </row>
    <row r="75" spans="1:41" s="195" customFormat="1" ht="13.5" customHeight="1">
      <c r="A75" s="230"/>
      <c r="B75" s="268" t="s">
        <v>1</v>
      </c>
      <c r="C75" s="233" t="s">
        <v>772</v>
      </c>
      <c r="D75" s="233"/>
      <c r="E75" s="233"/>
      <c r="F75" s="233"/>
      <c r="G75" s="233"/>
      <c r="H75" s="233"/>
      <c r="I75" s="233"/>
      <c r="J75" s="492"/>
      <c r="K75" s="492"/>
      <c r="L75" s="492"/>
      <c r="M75" s="492"/>
      <c r="N75" s="492"/>
      <c r="O75" s="492"/>
      <c r="P75" s="492"/>
      <c r="Q75" s="492"/>
      <c r="R75" s="234" t="s">
        <v>767</v>
      </c>
      <c r="S75" s="233"/>
      <c r="T75" s="233"/>
      <c r="U75" s="233"/>
      <c r="V75" s="268" t="s">
        <v>1</v>
      </c>
      <c r="W75" s="233" t="s">
        <v>773</v>
      </c>
      <c r="X75" s="233"/>
      <c r="Y75" s="233"/>
      <c r="Z75" s="233"/>
      <c r="AA75" s="492"/>
      <c r="AB75" s="492"/>
      <c r="AC75" s="492"/>
      <c r="AD75" s="492"/>
      <c r="AE75" s="492"/>
      <c r="AF75" s="492"/>
      <c r="AG75" s="251" t="s">
        <v>767</v>
      </c>
      <c r="AH75" s="256"/>
    </row>
    <row r="76" spans="1:41" s="195" customFormat="1" ht="12.75" customHeight="1">
      <c r="A76" s="230"/>
      <c r="B76" s="254"/>
      <c r="C76" s="254" t="s">
        <v>774</v>
      </c>
      <c r="D76" s="254"/>
      <c r="E76" s="254"/>
      <c r="F76" s="254"/>
      <c r="G76" s="254"/>
      <c r="H76" s="254"/>
      <c r="I76" s="254"/>
      <c r="J76" s="492"/>
      <c r="K76" s="492"/>
      <c r="L76" s="492"/>
      <c r="M76" s="492"/>
      <c r="N76" s="492"/>
      <c r="O76" s="492"/>
      <c r="P76" s="492"/>
      <c r="Q76" s="492"/>
      <c r="R76" s="254" t="s">
        <v>770</v>
      </c>
      <c r="S76" s="254"/>
      <c r="T76" s="254"/>
      <c r="U76" s="233"/>
      <c r="V76" s="254"/>
      <c r="W76" s="254" t="s">
        <v>775</v>
      </c>
      <c r="X76" s="254"/>
      <c r="Y76" s="233"/>
      <c r="Z76" s="233"/>
      <c r="AA76" s="492"/>
      <c r="AB76" s="492"/>
      <c r="AC76" s="492"/>
      <c r="AD76" s="492"/>
      <c r="AE76" s="492"/>
      <c r="AF76" s="492"/>
      <c r="AG76" s="254" t="s">
        <v>770</v>
      </c>
      <c r="AH76" s="256"/>
    </row>
    <row r="77" spans="1:41" s="195" customFormat="1" ht="2.25" customHeight="1">
      <c r="A77" s="230"/>
      <c r="B77" s="254"/>
      <c r="C77" s="232"/>
      <c r="D77" s="254"/>
      <c r="E77" s="254"/>
      <c r="F77" s="254"/>
      <c r="G77" s="254"/>
      <c r="H77" s="254"/>
      <c r="I77" s="254"/>
      <c r="J77" s="254"/>
      <c r="K77" s="254"/>
      <c r="L77" s="254"/>
      <c r="M77" s="254"/>
      <c r="N77" s="254"/>
      <c r="O77" s="254"/>
      <c r="P77" s="254"/>
      <c r="Q77" s="254"/>
      <c r="R77" s="232"/>
      <c r="S77" s="254"/>
      <c r="T77" s="254"/>
      <c r="U77" s="254"/>
      <c r="V77" s="232"/>
      <c r="W77" s="254"/>
      <c r="X77" s="233"/>
      <c r="Y77" s="233"/>
      <c r="Z77" s="233"/>
      <c r="AA77" s="233"/>
      <c r="AB77" s="233"/>
      <c r="AC77" s="233"/>
      <c r="AD77" s="233"/>
      <c r="AE77" s="233"/>
      <c r="AF77" s="233"/>
      <c r="AG77" s="232"/>
      <c r="AH77" s="256"/>
    </row>
    <row r="78" spans="1:41" s="195" customFormat="1" ht="14.25" customHeight="1">
      <c r="A78" s="230"/>
      <c r="B78" s="268" t="s">
        <v>583</v>
      </c>
      <c r="C78" s="233" t="s">
        <v>776</v>
      </c>
      <c r="D78" s="233"/>
      <c r="E78" s="233"/>
      <c r="F78" s="558" t="s">
        <v>777</v>
      </c>
      <c r="G78" s="559"/>
      <c r="H78" s="559"/>
      <c r="I78" s="559"/>
      <c r="J78" s="559"/>
      <c r="K78" s="559"/>
      <c r="L78" s="559"/>
      <c r="M78" s="559"/>
      <c r="N78" s="233" t="s">
        <v>767</v>
      </c>
      <c r="O78" s="238" t="s">
        <v>778</v>
      </c>
      <c r="Q78" s="233"/>
      <c r="R78" s="233"/>
      <c r="S78" s="233"/>
      <c r="T78" s="233"/>
      <c r="U78" s="233"/>
      <c r="V78" s="233"/>
      <c r="W78" s="233"/>
      <c r="X78" s="233"/>
      <c r="Y78" s="233"/>
      <c r="Z78" s="233"/>
      <c r="AA78" s="233"/>
      <c r="AB78" s="233"/>
      <c r="AC78" s="233"/>
      <c r="AD78" s="233"/>
      <c r="AE78" s="233"/>
      <c r="AF78" s="233"/>
      <c r="AG78" s="233"/>
      <c r="AH78" s="256"/>
    </row>
    <row r="79" spans="1:41" s="195" customFormat="1" ht="12.75" customHeight="1">
      <c r="A79" s="230"/>
      <c r="B79" s="233"/>
      <c r="C79" s="254" t="s">
        <v>618</v>
      </c>
      <c r="D79" s="233"/>
      <c r="E79" s="233"/>
      <c r="F79" s="559"/>
      <c r="G79" s="559"/>
      <c r="H79" s="559"/>
      <c r="I79" s="559"/>
      <c r="J79" s="559"/>
      <c r="K79" s="559"/>
      <c r="L79" s="559"/>
      <c r="M79" s="559"/>
      <c r="N79" s="254" t="s">
        <v>770</v>
      </c>
      <c r="O79" s="233"/>
      <c r="P79" s="233"/>
      <c r="Q79" s="233"/>
      <c r="R79" s="233"/>
      <c r="S79" s="233"/>
      <c r="T79" s="233"/>
      <c r="U79" s="233"/>
      <c r="V79" s="233"/>
      <c r="W79" s="233"/>
      <c r="X79" s="233"/>
      <c r="Y79" s="233"/>
      <c r="Z79" s="233"/>
      <c r="AA79" s="233"/>
      <c r="AB79" s="233"/>
      <c r="AC79" s="233"/>
      <c r="AD79" s="233"/>
      <c r="AE79" s="233"/>
      <c r="AF79" s="233"/>
      <c r="AG79" s="233"/>
      <c r="AH79" s="256"/>
      <c r="AO79" s="197"/>
    </row>
    <row r="80" spans="1:41" s="195" customFormat="1" ht="2.25" customHeight="1">
      <c r="A80" s="230"/>
      <c r="B80" s="233"/>
      <c r="C80" s="233"/>
      <c r="D80" s="254"/>
      <c r="E80" s="254"/>
      <c r="F80" s="254"/>
      <c r="G80" s="254"/>
      <c r="H80" s="254"/>
      <c r="I80" s="254"/>
      <c r="J80" s="254"/>
      <c r="K80" s="254"/>
      <c r="L80" s="254"/>
      <c r="M80" s="254"/>
      <c r="N80" s="254"/>
      <c r="O80" s="254"/>
      <c r="P80" s="254"/>
      <c r="Q80" s="254"/>
      <c r="R80" s="254"/>
      <c r="S80" s="254"/>
      <c r="T80" s="254"/>
      <c r="U80" s="233"/>
      <c r="V80" s="233"/>
      <c r="W80" s="233"/>
      <c r="X80" s="233"/>
      <c r="Y80" s="233"/>
      <c r="Z80" s="233"/>
      <c r="AA80" s="233"/>
      <c r="AB80" s="233"/>
      <c r="AC80" s="233"/>
      <c r="AD80" s="233"/>
      <c r="AE80" s="233"/>
      <c r="AF80" s="233"/>
      <c r="AG80" s="233"/>
      <c r="AH80" s="256"/>
    </row>
    <row r="81" spans="1:41" s="195" customFormat="1" ht="2.25" customHeight="1">
      <c r="A81" s="230"/>
      <c r="B81" s="233"/>
      <c r="C81" s="254"/>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56"/>
      <c r="AO81" s="197"/>
    </row>
    <row r="82" spans="1:41" s="195" customFormat="1" ht="14.25" customHeight="1">
      <c r="A82" s="230"/>
      <c r="B82" s="233" t="s">
        <v>779</v>
      </c>
      <c r="C82" s="233"/>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56"/>
      <c r="AO82" s="197"/>
    </row>
    <row r="83" spans="1:41" s="195" customFormat="1" ht="14.25" customHeight="1">
      <c r="A83" s="230"/>
      <c r="B83" s="233"/>
      <c r="C83" s="560" t="s">
        <v>780</v>
      </c>
      <c r="D83" s="560"/>
      <c r="E83" s="560"/>
      <c r="F83" s="560"/>
      <c r="G83" s="560"/>
      <c r="H83" s="560"/>
      <c r="I83" s="560"/>
      <c r="J83" s="560"/>
      <c r="K83" s="560"/>
      <c r="L83" s="560"/>
      <c r="M83" s="560"/>
      <c r="N83" s="560"/>
      <c r="O83" s="560"/>
      <c r="P83" s="560"/>
      <c r="Q83" s="560"/>
      <c r="R83" s="560"/>
      <c r="S83" s="560"/>
      <c r="T83" s="560"/>
      <c r="U83" s="560"/>
      <c r="V83" s="560"/>
      <c r="W83" s="560"/>
      <c r="X83" s="560"/>
      <c r="Y83" s="560"/>
      <c r="Z83" s="560"/>
      <c r="AA83" s="560"/>
      <c r="AB83" s="560"/>
      <c r="AC83" s="560"/>
      <c r="AD83" s="560"/>
      <c r="AE83" s="560"/>
      <c r="AF83" s="560"/>
      <c r="AG83" s="560"/>
      <c r="AH83" s="560"/>
      <c r="AO83" s="197"/>
    </row>
    <row r="84" spans="1:41" s="195" customFormat="1" ht="14.25" customHeight="1">
      <c r="A84" s="230"/>
      <c r="B84" s="233"/>
      <c r="C84" s="233" t="s">
        <v>781</v>
      </c>
      <c r="D84" s="233"/>
      <c r="E84" s="233"/>
      <c r="F84" s="233"/>
      <c r="G84" s="546" t="str">
        <f>入力フォーム!B236</f>
        <v/>
      </c>
      <c r="H84" s="546"/>
      <c r="I84" s="546"/>
      <c r="J84" s="546"/>
      <c r="K84" s="546"/>
      <c r="L84" s="546"/>
      <c r="M84" s="546"/>
      <c r="N84" s="546"/>
      <c r="O84" s="546"/>
      <c r="P84" s="546"/>
      <c r="Q84" s="546"/>
      <c r="R84" s="546"/>
      <c r="S84" s="546"/>
      <c r="T84" s="546"/>
      <c r="U84" s="546"/>
      <c r="V84" s="233"/>
      <c r="W84" s="233"/>
      <c r="X84" s="233"/>
      <c r="Y84" s="233"/>
      <c r="Z84" s="233"/>
      <c r="AA84" s="233"/>
      <c r="AB84" s="233"/>
      <c r="AC84" s="233"/>
      <c r="AD84" s="233"/>
      <c r="AE84" s="233"/>
      <c r="AF84" s="233"/>
      <c r="AG84" s="233"/>
      <c r="AH84" s="256"/>
    </row>
    <row r="85" spans="1:41" s="195" customFormat="1" ht="12.75" customHeight="1">
      <c r="A85" s="230"/>
      <c r="B85" s="233"/>
      <c r="C85" s="233"/>
      <c r="D85" s="254" t="s">
        <v>344</v>
      </c>
      <c r="E85" s="233"/>
      <c r="F85" s="233"/>
      <c r="G85" s="546"/>
      <c r="H85" s="546"/>
      <c r="I85" s="546"/>
      <c r="J85" s="546"/>
      <c r="K85" s="546"/>
      <c r="L85" s="546"/>
      <c r="M85" s="546"/>
      <c r="N85" s="546"/>
      <c r="O85" s="546"/>
      <c r="P85" s="546"/>
      <c r="Q85" s="546"/>
      <c r="R85" s="546"/>
      <c r="S85" s="546"/>
      <c r="T85" s="546"/>
      <c r="U85" s="546"/>
      <c r="V85" s="233"/>
      <c r="W85" s="233"/>
      <c r="X85" s="233"/>
      <c r="Y85" s="233"/>
      <c r="Z85" s="233"/>
      <c r="AA85" s="233"/>
      <c r="AB85" s="233"/>
      <c r="AC85" s="233"/>
      <c r="AD85" s="233"/>
      <c r="AE85" s="233"/>
      <c r="AF85" s="233"/>
      <c r="AG85" s="233"/>
      <c r="AH85" s="256"/>
    </row>
    <row r="86" spans="1:41" s="195" customFormat="1" ht="14.25" customHeight="1">
      <c r="A86" s="230"/>
      <c r="B86" s="233"/>
      <c r="C86" s="233" t="s">
        <v>782</v>
      </c>
      <c r="D86" s="233"/>
      <c r="E86" s="233"/>
      <c r="F86" s="233"/>
      <c r="G86" s="551" t="str">
        <f>入力フォーム!B246</f>
        <v/>
      </c>
      <c r="H86" s="552"/>
      <c r="I86" s="552"/>
      <c r="J86" s="552"/>
      <c r="K86" s="552"/>
      <c r="L86" s="552"/>
      <c r="M86" s="552"/>
      <c r="N86" s="552"/>
      <c r="O86" s="552"/>
      <c r="P86" s="552"/>
      <c r="Q86" s="552"/>
      <c r="R86" s="552"/>
      <c r="S86" s="552"/>
      <c r="T86" s="552"/>
      <c r="U86" s="552"/>
      <c r="V86" s="233"/>
      <c r="W86" s="233" t="s">
        <v>783</v>
      </c>
      <c r="X86" s="233"/>
      <c r="Y86" s="233"/>
      <c r="Z86" s="233"/>
      <c r="AA86" s="528">
        <f>入力フォーム!B249</f>
        <v>0</v>
      </c>
      <c r="AB86" s="493"/>
      <c r="AC86" s="493"/>
      <c r="AD86" s="493"/>
      <c r="AE86" s="493"/>
      <c r="AF86" s="493"/>
      <c r="AG86" s="493"/>
      <c r="AH86" s="256"/>
    </row>
    <row r="87" spans="1:41" s="195" customFormat="1" ht="12.75" customHeight="1">
      <c r="A87" s="230"/>
      <c r="B87" s="233"/>
      <c r="C87" s="233"/>
      <c r="D87" s="254" t="s">
        <v>692</v>
      </c>
      <c r="E87" s="254"/>
      <c r="F87" s="254"/>
      <c r="G87" s="552"/>
      <c r="H87" s="552"/>
      <c r="I87" s="552"/>
      <c r="J87" s="552"/>
      <c r="K87" s="552"/>
      <c r="L87" s="552"/>
      <c r="M87" s="552"/>
      <c r="N87" s="552"/>
      <c r="O87" s="552"/>
      <c r="P87" s="552"/>
      <c r="Q87" s="552"/>
      <c r="R87" s="552"/>
      <c r="S87" s="552"/>
      <c r="T87" s="552"/>
      <c r="U87" s="552"/>
      <c r="V87" s="254"/>
      <c r="W87" s="254" t="s">
        <v>539</v>
      </c>
      <c r="X87" s="254"/>
      <c r="Y87" s="233"/>
      <c r="Z87" s="233"/>
      <c r="AA87" s="493"/>
      <c r="AB87" s="493"/>
      <c r="AC87" s="493"/>
      <c r="AD87" s="493"/>
      <c r="AE87" s="493"/>
      <c r="AF87" s="493"/>
      <c r="AG87" s="493"/>
      <c r="AH87" s="256"/>
    </row>
    <row r="88" spans="1:41" s="195" customFormat="1" ht="2.25" customHeight="1">
      <c r="A88" s="230"/>
      <c r="B88" s="233"/>
      <c r="C88" s="233"/>
      <c r="D88" s="254"/>
      <c r="E88" s="254"/>
      <c r="F88" s="254"/>
      <c r="G88" s="254"/>
      <c r="H88" s="254"/>
      <c r="I88" s="254"/>
      <c r="J88" s="254"/>
      <c r="K88" s="254"/>
      <c r="L88" s="254"/>
      <c r="M88" s="254"/>
      <c r="N88" s="254"/>
      <c r="O88" s="254"/>
      <c r="P88" s="254"/>
      <c r="Q88" s="254"/>
      <c r="R88" s="254"/>
      <c r="S88" s="254"/>
      <c r="T88" s="254"/>
      <c r="U88" s="254"/>
      <c r="V88" s="254"/>
      <c r="W88" s="254"/>
      <c r="X88" s="254"/>
      <c r="Y88" s="233"/>
      <c r="Z88" s="233"/>
      <c r="AA88" s="233"/>
      <c r="AB88" s="233"/>
      <c r="AC88" s="233"/>
      <c r="AD88" s="233"/>
      <c r="AE88" s="233"/>
      <c r="AF88" s="233"/>
      <c r="AG88" s="233"/>
      <c r="AH88" s="256"/>
    </row>
    <row r="89" spans="1:41" s="195" customFormat="1" ht="14.25" customHeight="1">
      <c r="A89" s="284"/>
      <c r="B89" s="233"/>
      <c r="C89" s="233" t="s">
        <v>784</v>
      </c>
      <c r="D89" s="233"/>
      <c r="E89" s="233"/>
      <c r="F89" s="233"/>
      <c r="G89" s="233"/>
      <c r="H89" s="233"/>
      <c r="I89" s="233"/>
      <c r="J89" s="233"/>
      <c r="K89" s="233"/>
      <c r="L89" s="553" t="str">
        <f>IF(入力フォーム!B255="",入力フォーム!B252,入力フォーム!B252&amp;"("&amp;入力フォーム!B255&amp;")")</f>
        <v/>
      </c>
      <c r="M89" s="553"/>
      <c r="N89" s="553"/>
      <c r="O89" s="553"/>
      <c r="P89" s="553"/>
      <c r="Q89" s="553"/>
      <c r="R89" s="553"/>
      <c r="S89" s="553"/>
      <c r="T89" s="553"/>
      <c r="U89" s="553"/>
      <c r="V89" s="233"/>
      <c r="W89" s="233" t="s">
        <v>783</v>
      </c>
      <c r="X89" s="233"/>
      <c r="Y89" s="233"/>
      <c r="Z89" s="233"/>
      <c r="AA89" s="528">
        <f>入力フォーム!B258</f>
        <v>0</v>
      </c>
      <c r="AB89" s="493"/>
      <c r="AC89" s="493"/>
      <c r="AD89" s="493"/>
      <c r="AE89" s="493"/>
      <c r="AF89" s="493"/>
      <c r="AG89" s="493"/>
      <c r="AH89" s="256"/>
    </row>
    <row r="90" spans="1:41" s="195" customFormat="1" ht="12.75" customHeight="1">
      <c r="A90" s="230"/>
      <c r="B90" s="233"/>
      <c r="C90" s="233"/>
      <c r="D90" s="254" t="s">
        <v>785</v>
      </c>
      <c r="E90" s="254"/>
      <c r="F90" s="254"/>
      <c r="G90" s="254"/>
      <c r="H90" s="254"/>
      <c r="I90" s="254"/>
      <c r="J90" s="254"/>
      <c r="K90" s="254"/>
      <c r="L90" s="553"/>
      <c r="M90" s="553"/>
      <c r="N90" s="553"/>
      <c r="O90" s="553"/>
      <c r="P90" s="553"/>
      <c r="Q90" s="553"/>
      <c r="R90" s="553"/>
      <c r="S90" s="553"/>
      <c r="T90" s="553"/>
      <c r="U90" s="553"/>
      <c r="V90" s="254"/>
      <c r="W90" s="254" t="s">
        <v>539</v>
      </c>
      <c r="X90" s="254"/>
      <c r="Y90" s="233"/>
      <c r="Z90" s="233"/>
      <c r="AA90" s="493"/>
      <c r="AB90" s="493"/>
      <c r="AC90" s="493"/>
      <c r="AD90" s="493"/>
      <c r="AE90" s="493"/>
      <c r="AF90" s="493"/>
      <c r="AG90" s="493"/>
      <c r="AH90" s="256"/>
    </row>
    <row r="91" spans="1:41" s="195" customFormat="1" ht="2.25" customHeight="1">
      <c r="A91" s="230"/>
      <c r="B91" s="233"/>
      <c r="C91" s="233"/>
      <c r="D91" s="254"/>
      <c r="E91" s="254"/>
      <c r="F91" s="254"/>
      <c r="G91" s="254"/>
      <c r="H91" s="254"/>
      <c r="I91" s="254"/>
      <c r="J91" s="254"/>
      <c r="K91" s="254"/>
      <c r="L91" s="280"/>
      <c r="M91" s="280"/>
      <c r="N91" s="280"/>
      <c r="O91" s="280"/>
      <c r="P91" s="280"/>
      <c r="Q91" s="280"/>
      <c r="R91" s="280"/>
      <c r="S91" s="280"/>
      <c r="T91" s="280"/>
      <c r="U91" s="280"/>
      <c r="V91" s="254"/>
      <c r="W91" s="254"/>
      <c r="X91" s="254"/>
      <c r="Y91" s="233"/>
      <c r="Z91" s="233"/>
      <c r="AA91" s="280"/>
      <c r="AB91" s="280"/>
      <c r="AC91" s="280"/>
      <c r="AD91" s="280"/>
      <c r="AE91" s="280"/>
      <c r="AF91" s="280"/>
      <c r="AG91" s="280"/>
      <c r="AH91" s="256"/>
    </row>
    <row r="92" spans="1:41" s="195" customFormat="1" ht="14.25" customHeight="1">
      <c r="A92" s="230"/>
      <c r="B92" s="251"/>
      <c r="C92" s="251" t="s">
        <v>786</v>
      </c>
      <c r="D92" s="251"/>
      <c r="E92" s="233"/>
      <c r="F92" s="233"/>
      <c r="G92" s="233"/>
      <c r="H92" s="492">
        <f>入力フォーム!B261*入力フォーム!E8</f>
        <v>0</v>
      </c>
      <c r="I92" s="492"/>
      <c r="J92" s="492"/>
      <c r="K92" s="492"/>
      <c r="L92" s="492"/>
      <c r="M92" s="492"/>
      <c r="N92" s="492"/>
      <c r="O92" s="233" t="s">
        <v>767</v>
      </c>
      <c r="P92" s="233"/>
      <c r="Q92" s="275" t="s">
        <v>787</v>
      </c>
      <c r="R92" s="233"/>
      <c r="S92" s="554" t="str">
        <f>CONCATENATE(1,入力フォーム!B8,"=",入力フォーム!E8,"円（",TEXT(入力フォーム!H8,"m月d日"),"現在）")</f>
        <v>1=円（1月0日現在）</v>
      </c>
      <c r="T92" s="555"/>
      <c r="U92" s="555"/>
      <c r="V92" s="555"/>
      <c r="W92" s="556"/>
      <c r="X92" s="556"/>
      <c r="Y92" s="556"/>
      <c r="Z92" s="555"/>
      <c r="AA92" s="555"/>
      <c r="AB92" s="555"/>
      <c r="AC92" s="555"/>
      <c r="AD92" s="555"/>
      <c r="AE92" s="555"/>
      <c r="AF92" s="555"/>
      <c r="AG92" s="555"/>
      <c r="AH92" s="256"/>
    </row>
    <row r="93" spans="1:41" s="195" customFormat="1" ht="12.75" customHeight="1">
      <c r="A93" s="230"/>
      <c r="B93" s="251"/>
      <c r="C93" s="251"/>
      <c r="D93" s="240" t="s">
        <v>788</v>
      </c>
      <c r="E93" s="233"/>
      <c r="F93" s="233"/>
      <c r="G93" s="233"/>
      <c r="H93" s="492"/>
      <c r="I93" s="492"/>
      <c r="J93" s="492"/>
      <c r="K93" s="492"/>
      <c r="L93" s="492"/>
      <c r="M93" s="492"/>
      <c r="N93" s="492"/>
      <c r="O93" s="254" t="s">
        <v>770</v>
      </c>
      <c r="P93" s="233"/>
      <c r="Q93" s="465" t="s">
        <v>789</v>
      </c>
      <c r="R93" s="233"/>
      <c r="S93" s="557"/>
      <c r="T93" s="557"/>
      <c r="U93" s="557"/>
      <c r="V93" s="557"/>
      <c r="W93" s="557"/>
      <c r="X93" s="557"/>
      <c r="Y93" s="557"/>
      <c r="Z93" s="557"/>
      <c r="AA93" s="557"/>
      <c r="AB93" s="557"/>
      <c r="AC93" s="557"/>
      <c r="AD93" s="557"/>
      <c r="AE93" s="557"/>
      <c r="AF93" s="557"/>
      <c r="AG93" s="557"/>
      <c r="AH93" s="256"/>
    </row>
    <row r="94" spans="1:41" s="195" customFormat="1" ht="4.5" customHeight="1">
      <c r="A94" s="257"/>
      <c r="B94" s="285"/>
      <c r="C94" s="286"/>
      <c r="D94" s="287"/>
      <c r="E94" s="286"/>
      <c r="F94" s="286"/>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8"/>
    </row>
    <row r="95" spans="1:41" s="195" customFormat="1" ht="6" customHeight="1">
      <c r="A95" s="289"/>
      <c r="B95" s="289"/>
      <c r="C95" s="290"/>
      <c r="D95" s="290"/>
      <c r="E95" s="290"/>
      <c r="F95" s="290"/>
      <c r="G95" s="290"/>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89"/>
    </row>
    <row r="139" spans="28:28" ht="12" customHeight="1">
      <c r="AB139" s="166" t="s">
        <v>708</v>
      </c>
    </row>
  </sheetData>
  <sheetProtection selectLockedCells="1" selectUnlockedCells="1"/>
  <mergeCells count="125">
    <mergeCell ref="G84:U85"/>
    <mergeCell ref="G86:U87"/>
    <mergeCell ref="AA86:AG87"/>
    <mergeCell ref="L89:U90"/>
    <mergeCell ref="AA89:AG90"/>
    <mergeCell ref="H92:N93"/>
    <mergeCell ref="S92:AG93"/>
    <mergeCell ref="G72:N73"/>
    <mergeCell ref="AA72:AF73"/>
    <mergeCell ref="J75:Q76"/>
    <mergeCell ref="AA75:AF76"/>
    <mergeCell ref="F78:M79"/>
    <mergeCell ref="C83:AH83"/>
    <mergeCell ref="Y66:Z67"/>
    <mergeCell ref="AA66:AB66"/>
    <mergeCell ref="K67:L67"/>
    <mergeCell ref="O67:P67"/>
    <mergeCell ref="Q67:R67"/>
    <mergeCell ref="W67:X67"/>
    <mergeCell ref="AA67:AB67"/>
    <mergeCell ref="F53:AG54"/>
    <mergeCell ref="F56:AG57"/>
    <mergeCell ref="G63:T64"/>
    <mergeCell ref="G66:J67"/>
    <mergeCell ref="K66:L66"/>
    <mergeCell ref="M66:N67"/>
    <mergeCell ref="O66:P66"/>
    <mergeCell ref="Q66:R66"/>
    <mergeCell ref="S66:V67"/>
    <mergeCell ref="W66:X66"/>
    <mergeCell ref="Y50:Z51"/>
    <mergeCell ref="AA50:AB50"/>
    <mergeCell ref="K51:L51"/>
    <mergeCell ref="O51:P51"/>
    <mergeCell ref="Q51:R51"/>
    <mergeCell ref="W51:X51"/>
    <mergeCell ref="AA51:AB51"/>
    <mergeCell ref="G47:T48"/>
    <mergeCell ref="U47:X48"/>
    <mergeCell ref="Y47:AA48"/>
    <mergeCell ref="G50:J51"/>
    <mergeCell ref="K50:L50"/>
    <mergeCell ref="M50:N51"/>
    <mergeCell ref="O50:P50"/>
    <mergeCell ref="Q50:R50"/>
    <mergeCell ref="S50:V51"/>
    <mergeCell ref="W50:X50"/>
    <mergeCell ref="X35:Y36"/>
    <mergeCell ref="Z35:AH36"/>
    <mergeCell ref="B39:AG40"/>
    <mergeCell ref="AF41:AG41"/>
    <mergeCell ref="E43:R44"/>
    <mergeCell ref="V43:AG44"/>
    <mergeCell ref="X33:Y34"/>
    <mergeCell ref="Z33:AH34"/>
    <mergeCell ref="A35:B36"/>
    <mergeCell ref="C35:D36"/>
    <mergeCell ref="E35:F36"/>
    <mergeCell ref="G35:H36"/>
    <mergeCell ref="I35:Q36"/>
    <mergeCell ref="R35:S36"/>
    <mergeCell ref="T35:U36"/>
    <mergeCell ref="V35:W36"/>
    <mergeCell ref="Z31:AH32"/>
    <mergeCell ref="A33:B34"/>
    <mergeCell ref="C33:D34"/>
    <mergeCell ref="E33:F34"/>
    <mergeCell ref="G33:H34"/>
    <mergeCell ref="I33:Q34"/>
    <mergeCell ref="R33:S34"/>
    <mergeCell ref="T33:U34"/>
    <mergeCell ref="V33:W34"/>
    <mergeCell ref="A31:B32"/>
    <mergeCell ref="C31:D32"/>
    <mergeCell ref="E31:F32"/>
    <mergeCell ref="G31:H32"/>
    <mergeCell ref="I31:Q32"/>
    <mergeCell ref="R31:S32"/>
    <mergeCell ref="T31:U32"/>
    <mergeCell ref="V31:W32"/>
    <mergeCell ref="X31:Y32"/>
    <mergeCell ref="T29:U29"/>
    <mergeCell ref="V29:W29"/>
    <mergeCell ref="X29:Y29"/>
    <mergeCell ref="Z29:AH29"/>
    <mergeCell ref="A30:B30"/>
    <mergeCell ref="C30:D30"/>
    <mergeCell ref="E30:F30"/>
    <mergeCell ref="G30:H30"/>
    <mergeCell ref="R30:S30"/>
    <mergeCell ref="T30:U30"/>
    <mergeCell ref="A29:B29"/>
    <mergeCell ref="C29:D29"/>
    <mergeCell ref="E29:F29"/>
    <mergeCell ref="G29:H29"/>
    <mergeCell ref="I29:Q29"/>
    <mergeCell ref="R29:S29"/>
    <mergeCell ref="V30:W30"/>
    <mergeCell ref="X30:Y30"/>
    <mergeCell ref="A28:D28"/>
    <mergeCell ref="E28:H28"/>
    <mergeCell ref="I28:Q28"/>
    <mergeCell ref="R28:U28"/>
    <mergeCell ref="V28:Y28"/>
    <mergeCell ref="Z28:AH28"/>
    <mergeCell ref="B26:AH26"/>
    <mergeCell ref="A27:D27"/>
    <mergeCell ref="E27:H27"/>
    <mergeCell ref="I27:Q27"/>
    <mergeCell ref="R27:U27"/>
    <mergeCell ref="V27:Y27"/>
    <mergeCell ref="Z27:AH27"/>
    <mergeCell ref="H22:N23"/>
    <mergeCell ref="O22:W22"/>
    <mergeCell ref="X22:AB23"/>
    <mergeCell ref="AD22:AE23"/>
    <mergeCell ref="AF22:AG22"/>
    <mergeCell ref="P23:W23"/>
    <mergeCell ref="AF23:AG23"/>
    <mergeCell ref="AE1:AH1"/>
    <mergeCell ref="G6:AG7"/>
    <mergeCell ref="F9:S10"/>
    <mergeCell ref="Y9:AG10"/>
    <mergeCell ref="V12:Y13"/>
    <mergeCell ref="Z20:AF21"/>
  </mergeCells>
  <phoneticPr fontId="4"/>
  <dataValidations count="1">
    <dataValidation type="list" allowBlank="1" showErrorMessage="1" sqref="S72 M16 R16 X16 C18 J18 H16 V18 AB18 C20 J20 P20 V20 B41 B46 B53 B72 B78 B75 V75 Q18" xr:uid="{992E89AA-C05D-4C66-8017-53E0FC4A61BE}">
      <formula1>"□,■"</formula1>
      <formula2>0</formula2>
    </dataValidation>
  </dataValidations>
  <printOptions horizontalCentered="1"/>
  <pageMargins left="0.2361111111111111" right="0.2361111111111111" top="0.15763888888888888" bottom="0.15763888888888888" header="0.51180555555555551" footer="0.51180555555555551"/>
  <pageSetup paperSize="9" scale="8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9987C-F282-45BE-AF38-49EC9F42058F}">
  <sheetPr codeName="Sheet3">
    <tabColor theme="4" tint="0.59999389629810485"/>
    <pageSetUpPr fitToPage="1"/>
  </sheetPr>
  <dimension ref="A1:AO90"/>
  <sheetViews>
    <sheetView view="pageBreakPreview" topLeftCell="A18" zoomScaleNormal="115" zoomScaleSheetLayoutView="100" workbookViewId="0">
      <selection activeCell="B296" sqref="B296:G296"/>
    </sheetView>
  </sheetViews>
  <sheetFormatPr defaultColWidth="2.625" defaultRowHeight="12" customHeight="1"/>
  <cols>
    <col min="1" max="34" width="3.125" style="166" customWidth="1"/>
    <col min="35" max="16384" width="2.625" style="166"/>
  </cols>
  <sheetData>
    <row r="1" spans="1:41" ht="19.899999999999999" customHeight="1">
      <c r="Z1" s="168"/>
      <c r="AA1" s="168"/>
      <c r="AB1" s="168"/>
      <c r="AC1" s="168"/>
      <c r="AD1" s="169"/>
      <c r="AE1" s="474"/>
      <c r="AF1" s="474"/>
      <c r="AG1" s="474"/>
      <c r="AH1" s="474"/>
      <c r="AI1" s="561"/>
    </row>
    <row r="2" spans="1:41" ht="15" customHeight="1">
      <c r="A2" s="172" t="s">
        <v>790</v>
      </c>
      <c r="Z2" s="166" t="s">
        <v>681</v>
      </c>
    </row>
    <row r="3" spans="1:41" ht="15" customHeight="1">
      <c r="A3" s="175" t="s">
        <v>791</v>
      </c>
      <c r="Z3" s="175" t="s">
        <v>683</v>
      </c>
    </row>
    <row r="4" spans="1:41" s="195" customFormat="1" ht="2.25" customHeight="1">
      <c r="A4" s="291"/>
      <c r="B4" s="289"/>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89"/>
      <c r="AI4" s="292"/>
    </row>
    <row r="5" spans="1:41" s="195" customFormat="1" ht="14.25" customHeight="1">
      <c r="A5" s="230"/>
      <c r="B5" s="233" t="s">
        <v>792</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196"/>
      <c r="AO5" s="197"/>
    </row>
    <row r="6" spans="1:41" s="195" customFormat="1" ht="14.25" customHeight="1">
      <c r="A6" s="230"/>
      <c r="B6" s="242"/>
      <c r="C6" s="254" t="s">
        <v>793</v>
      </c>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196"/>
      <c r="AO6" s="197"/>
    </row>
    <row r="7" spans="1:41" s="195" customFormat="1" ht="2.25" customHeight="1">
      <c r="A7" s="230"/>
      <c r="B7" s="242"/>
      <c r="C7" s="23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196"/>
      <c r="AO7" s="197"/>
    </row>
    <row r="8" spans="1:41" s="195" customFormat="1" ht="14.25" customHeight="1">
      <c r="A8" s="230"/>
      <c r="B8" s="233"/>
      <c r="C8" s="268" t="str">
        <f>IF(入力フォーム!B229="Husband","■","□")</f>
        <v>□</v>
      </c>
      <c r="D8" s="251" t="s">
        <v>794</v>
      </c>
      <c r="E8" s="251"/>
      <c r="F8" s="268" t="str">
        <f>IF(入力フォーム!B229="Wife","■","□")</f>
        <v>□</v>
      </c>
      <c r="G8" s="251" t="s">
        <v>795</v>
      </c>
      <c r="H8" s="233"/>
      <c r="I8" s="268" t="str">
        <f>IF(入力フォーム!B229="Father","■","□")</f>
        <v>□</v>
      </c>
      <c r="J8" s="251" t="s">
        <v>796</v>
      </c>
      <c r="K8" s="251"/>
      <c r="L8" s="268" t="str">
        <f>IF(入力フォーム!B229="Mother","■","□")</f>
        <v>□</v>
      </c>
      <c r="M8" s="233" t="s">
        <v>797</v>
      </c>
      <c r="N8" s="251"/>
      <c r="O8" s="268" t="str">
        <f>IF(入力フォーム!B229="Grandfather","■","□")</f>
        <v>□</v>
      </c>
      <c r="P8" s="251" t="s">
        <v>798</v>
      </c>
      <c r="Q8" s="251"/>
      <c r="R8" s="233"/>
      <c r="S8" s="268" t="str">
        <f>IF(入力フォーム!B229="Grandmother","■","□")</f>
        <v>□</v>
      </c>
      <c r="T8" s="251" t="s">
        <v>799</v>
      </c>
      <c r="U8" s="251"/>
      <c r="V8" s="233"/>
      <c r="W8" s="268" t="str">
        <f>IF(入力フォーム!B229="Foster father","■","□")</f>
        <v>□</v>
      </c>
      <c r="X8" s="251" t="s">
        <v>800</v>
      </c>
      <c r="Y8" s="251"/>
      <c r="Z8" s="251"/>
      <c r="AA8" s="268" t="s">
        <v>1</v>
      </c>
      <c r="AB8" s="233" t="s">
        <v>801</v>
      </c>
      <c r="AC8" s="251"/>
      <c r="AD8" s="251"/>
      <c r="AE8" s="233"/>
      <c r="AF8" s="251"/>
      <c r="AG8" s="251"/>
      <c r="AH8" s="233"/>
      <c r="AI8" s="196"/>
    </row>
    <row r="9" spans="1:41" s="195" customFormat="1" ht="14.25" customHeight="1">
      <c r="A9" s="230"/>
      <c r="B9" s="233"/>
      <c r="C9" s="251"/>
      <c r="D9" s="254" t="s">
        <v>174</v>
      </c>
      <c r="E9" s="254"/>
      <c r="F9" s="254"/>
      <c r="G9" s="254" t="s">
        <v>802</v>
      </c>
      <c r="H9" s="254"/>
      <c r="I9" s="254"/>
      <c r="J9" s="254" t="s">
        <v>803</v>
      </c>
      <c r="K9" s="254"/>
      <c r="L9" s="254"/>
      <c r="M9" s="254" t="s">
        <v>804</v>
      </c>
      <c r="N9" s="254"/>
      <c r="O9" s="254"/>
      <c r="P9" s="254" t="s">
        <v>805</v>
      </c>
      <c r="Q9" s="254"/>
      <c r="R9" s="254"/>
      <c r="S9" s="254"/>
      <c r="T9" s="254" t="s">
        <v>1066</v>
      </c>
      <c r="U9" s="254"/>
      <c r="V9" s="254"/>
      <c r="W9" s="254"/>
      <c r="X9" s="254" t="s">
        <v>806</v>
      </c>
      <c r="Y9" s="254"/>
      <c r="Z9" s="254"/>
      <c r="AA9" s="254"/>
      <c r="AB9" s="254" t="s">
        <v>807</v>
      </c>
      <c r="AC9" s="251"/>
      <c r="AD9" s="251"/>
      <c r="AE9" s="251"/>
      <c r="AF9" s="251"/>
      <c r="AG9" s="251"/>
      <c r="AH9" s="233"/>
      <c r="AI9" s="196"/>
    </row>
    <row r="10" spans="1:41" s="195" customFormat="1" ht="2.25" customHeight="1">
      <c r="A10" s="230"/>
      <c r="B10" s="233"/>
      <c r="C10" s="251"/>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1"/>
      <c r="AD10" s="251"/>
      <c r="AE10" s="251"/>
      <c r="AF10" s="251"/>
      <c r="AG10" s="251"/>
      <c r="AH10" s="233"/>
      <c r="AI10" s="196"/>
    </row>
    <row r="11" spans="1:41" s="195" customFormat="1" ht="14.25" customHeight="1">
      <c r="A11" s="230"/>
      <c r="B11" s="233"/>
      <c r="C11" s="268" t="str">
        <f>IF(OR(入力フォーム!B229="Brother",入力フォーム!B229="Sister"),"■","□")</f>
        <v>□</v>
      </c>
      <c r="D11" s="251" t="s">
        <v>808</v>
      </c>
      <c r="E11" s="251"/>
      <c r="F11" s="251"/>
      <c r="G11" s="251"/>
      <c r="H11" s="233"/>
      <c r="I11" s="268" t="str">
        <f>IF(OR(入力フォーム!B229="Uncle",入力フォーム!B229="Aunt"),"■","□")</f>
        <v>□</v>
      </c>
      <c r="J11" s="251" t="s">
        <v>809</v>
      </c>
      <c r="K11" s="251"/>
      <c r="L11" s="251"/>
      <c r="M11" s="233"/>
      <c r="N11" s="251"/>
      <c r="O11" s="251"/>
      <c r="P11" s="251"/>
      <c r="Q11" s="251"/>
      <c r="R11" s="233"/>
      <c r="S11" s="268" t="s">
        <v>1</v>
      </c>
      <c r="T11" s="251" t="s">
        <v>810</v>
      </c>
      <c r="U11" s="251"/>
      <c r="V11" s="251"/>
      <c r="W11" s="251"/>
      <c r="X11" s="251"/>
      <c r="Y11" s="251"/>
      <c r="Z11" s="251"/>
      <c r="AA11" s="268" t="s">
        <v>1</v>
      </c>
      <c r="AB11" s="233" t="s">
        <v>811</v>
      </c>
      <c r="AC11" s="251"/>
      <c r="AD11" s="251"/>
      <c r="AE11" s="251"/>
      <c r="AF11" s="251"/>
      <c r="AG11" s="251"/>
      <c r="AH11" s="233"/>
      <c r="AI11" s="196"/>
    </row>
    <row r="12" spans="1:41" s="195" customFormat="1" ht="14.25" customHeight="1">
      <c r="A12" s="230"/>
      <c r="B12" s="233"/>
      <c r="C12" s="251"/>
      <c r="D12" s="254" t="s">
        <v>812</v>
      </c>
      <c r="E12" s="254"/>
      <c r="F12" s="254"/>
      <c r="G12" s="254"/>
      <c r="H12" s="254"/>
      <c r="I12" s="254"/>
      <c r="J12" s="254" t="s">
        <v>813</v>
      </c>
      <c r="K12" s="254"/>
      <c r="L12" s="254"/>
      <c r="M12" s="254"/>
      <c r="N12" s="254"/>
      <c r="O12" s="254"/>
      <c r="P12" s="254"/>
      <c r="Q12" s="254"/>
      <c r="R12" s="254"/>
      <c r="S12" s="254"/>
      <c r="T12" s="254" t="s">
        <v>814</v>
      </c>
      <c r="U12" s="254"/>
      <c r="V12" s="254"/>
      <c r="W12" s="254"/>
      <c r="X12" s="254"/>
      <c r="Y12" s="254"/>
      <c r="Z12" s="254"/>
      <c r="AA12" s="254"/>
      <c r="AB12" s="254" t="s">
        <v>815</v>
      </c>
      <c r="AC12" s="251"/>
      <c r="AD12" s="251"/>
      <c r="AE12" s="251"/>
      <c r="AF12" s="251"/>
      <c r="AG12" s="251"/>
      <c r="AH12" s="233"/>
      <c r="AI12" s="196"/>
    </row>
    <row r="13" spans="1:41" s="195" customFormat="1" ht="2.25" customHeight="1">
      <c r="A13" s="230"/>
      <c r="B13" s="233"/>
      <c r="C13" s="251"/>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1"/>
      <c r="AD13" s="251"/>
      <c r="AE13" s="251"/>
      <c r="AF13" s="251"/>
      <c r="AG13" s="251"/>
      <c r="AH13" s="233"/>
      <c r="AI13" s="196"/>
    </row>
    <row r="14" spans="1:41" s="195" customFormat="1" ht="14.25" customHeight="1">
      <c r="A14" s="284"/>
      <c r="B14" s="234"/>
      <c r="C14" s="268" t="s">
        <v>1</v>
      </c>
      <c r="D14" s="251" t="s">
        <v>816</v>
      </c>
      <c r="E14" s="251"/>
      <c r="F14" s="251"/>
      <c r="G14" s="251"/>
      <c r="H14" s="233"/>
      <c r="I14" s="251"/>
      <c r="J14" s="251"/>
      <c r="K14" s="233"/>
      <c r="L14" s="268" t="s">
        <v>1</v>
      </c>
      <c r="M14" s="251" t="s">
        <v>817</v>
      </c>
      <c r="N14" s="251"/>
      <c r="O14" s="251"/>
      <c r="P14" s="251"/>
      <c r="Q14" s="251"/>
      <c r="R14" s="233"/>
      <c r="S14" s="251"/>
      <c r="T14" s="251"/>
      <c r="U14" s="251"/>
      <c r="V14" s="251"/>
      <c r="W14" s="251"/>
      <c r="X14" s="251"/>
      <c r="Y14" s="251"/>
      <c r="Z14" s="251"/>
      <c r="AA14" s="251"/>
      <c r="AB14" s="251"/>
      <c r="AC14" s="251"/>
      <c r="AD14" s="251"/>
      <c r="AE14" s="251"/>
      <c r="AF14" s="251"/>
      <c r="AG14" s="251"/>
      <c r="AH14" s="233"/>
      <c r="AI14" s="196"/>
    </row>
    <row r="15" spans="1:41" s="195" customFormat="1" ht="14.25" customHeight="1">
      <c r="A15" s="230"/>
      <c r="B15" s="233"/>
      <c r="C15" s="251"/>
      <c r="D15" s="254" t="s">
        <v>818</v>
      </c>
      <c r="E15" s="254"/>
      <c r="F15" s="254"/>
      <c r="G15" s="254"/>
      <c r="H15" s="254"/>
      <c r="I15" s="254"/>
      <c r="J15" s="254"/>
      <c r="K15" s="233"/>
      <c r="L15" s="254"/>
      <c r="M15" s="254" t="s">
        <v>819</v>
      </c>
      <c r="N15" s="251"/>
      <c r="O15" s="251"/>
      <c r="P15" s="251"/>
      <c r="Q15" s="251"/>
      <c r="R15" s="251"/>
      <c r="S15" s="251"/>
      <c r="T15" s="251"/>
      <c r="U15" s="251"/>
      <c r="V15" s="251"/>
      <c r="W15" s="251"/>
      <c r="X15" s="251"/>
      <c r="Y15" s="251"/>
      <c r="Z15" s="251"/>
      <c r="AA15" s="251"/>
      <c r="AB15" s="251"/>
      <c r="AC15" s="251"/>
      <c r="AD15" s="251"/>
      <c r="AE15" s="251"/>
      <c r="AF15" s="251"/>
      <c r="AG15" s="251"/>
      <c r="AH15" s="233"/>
      <c r="AI15" s="196"/>
    </row>
    <row r="16" spans="1:41" s="195" customFormat="1" ht="2.25" customHeight="1">
      <c r="A16" s="230"/>
      <c r="B16" s="233"/>
      <c r="C16" s="251"/>
      <c r="D16" s="254"/>
      <c r="E16" s="254"/>
      <c r="F16" s="254"/>
      <c r="G16" s="254"/>
      <c r="H16" s="254"/>
      <c r="I16" s="254"/>
      <c r="J16" s="254"/>
      <c r="K16" s="233"/>
      <c r="L16" s="254"/>
      <c r="M16" s="254"/>
      <c r="N16" s="251"/>
      <c r="O16" s="251"/>
      <c r="P16" s="251"/>
      <c r="Q16" s="251"/>
      <c r="R16" s="251"/>
      <c r="S16" s="251"/>
      <c r="T16" s="251"/>
      <c r="U16" s="251"/>
      <c r="V16" s="251"/>
      <c r="W16" s="251"/>
      <c r="X16" s="251"/>
      <c r="Y16" s="251"/>
      <c r="Z16" s="251"/>
      <c r="AA16" s="251"/>
      <c r="AB16" s="251"/>
      <c r="AC16" s="251"/>
      <c r="AD16" s="251"/>
      <c r="AE16" s="251"/>
      <c r="AF16" s="251"/>
      <c r="AG16" s="251"/>
      <c r="AH16" s="233"/>
      <c r="AI16" s="196"/>
    </row>
    <row r="17" spans="1:35" s="195" customFormat="1" ht="14.25" customHeight="1">
      <c r="A17" s="230"/>
      <c r="B17" s="233"/>
      <c r="C17" s="268" t="s">
        <v>1</v>
      </c>
      <c r="D17" s="251" t="s">
        <v>820</v>
      </c>
      <c r="E17" s="251"/>
      <c r="F17" s="251"/>
      <c r="G17" s="251"/>
      <c r="H17" s="251"/>
      <c r="I17" s="251"/>
      <c r="J17" s="251"/>
      <c r="K17" s="251"/>
      <c r="L17" s="251"/>
      <c r="M17" s="251"/>
      <c r="N17" s="251"/>
      <c r="O17" s="251"/>
      <c r="P17" s="251"/>
      <c r="Q17" s="251"/>
      <c r="R17" s="233"/>
      <c r="S17" s="268" t="s">
        <v>708</v>
      </c>
      <c r="T17" s="251" t="s">
        <v>722</v>
      </c>
      <c r="U17" s="251"/>
      <c r="V17" s="251"/>
      <c r="W17" s="529"/>
      <c r="X17" s="529"/>
      <c r="Y17" s="529"/>
      <c r="Z17" s="529"/>
      <c r="AA17" s="529"/>
      <c r="AB17" s="529"/>
      <c r="AC17" s="251" t="s">
        <v>650</v>
      </c>
      <c r="AD17" s="251"/>
      <c r="AE17" s="251"/>
      <c r="AF17" s="251"/>
      <c r="AG17" s="251"/>
      <c r="AH17" s="233"/>
      <c r="AI17" s="196"/>
    </row>
    <row r="18" spans="1:35" s="195" customFormat="1" ht="14.25" customHeight="1">
      <c r="A18" s="230"/>
      <c r="B18" s="233"/>
      <c r="C18" s="251"/>
      <c r="D18" s="254" t="s">
        <v>821</v>
      </c>
      <c r="E18" s="254"/>
      <c r="F18" s="254"/>
      <c r="G18" s="254"/>
      <c r="H18" s="254"/>
      <c r="I18" s="254"/>
      <c r="J18" s="254"/>
      <c r="K18" s="254"/>
      <c r="L18" s="254"/>
      <c r="M18" s="254"/>
      <c r="N18" s="254"/>
      <c r="O18" s="254"/>
      <c r="P18" s="254"/>
      <c r="Q18" s="254"/>
      <c r="R18" s="233"/>
      <c r="S18" s="254"/>
      <c r="T18" s="254" t="s">
        <v>822</v>
      </c>
      <c r="U18" s="254"/>
      <c r="V18" s="251"/>
      <c r="W18" s="529"/>
      <c r="X18" s="529"/>
      <c r="Y18" s="529"/>
      <c r="Z18" s="529"/>
      <c r="AA18" s="529"/>
      <c r="AB18" s="529"/>
      <c r="AC18" s="251"/>
      <c r="AD18" s="251"/>
      <c r="AE18" s="251"/>
      <c r="AF18" s="251"/>
      <c r="AG18" s="251"/>
      <c r="AH18" s="233"/>
      <c r="AI18" s="196"/>
    </row>
    <row r="19" spans="1:35" s="195" customFormat="1" ht="2.25" customHeight="1">
      <c r="A19" s="230"/>
      <c r="B19" s="233"/>
      <c r="C19" s="251"/>
      <c r="D19" s="254"/>
      <c r="E19" s="254"/>
      <c r="F19" s="254"/>
      <c r="G19" s="254"/>
      <c r="H19" s="254"/>
      <c r="I19" s="254"/>
      <c r="J19" s="254"/>
      <c r="K19" s="254"/>
      <c r="L19" s="254"/>
      <c r="M19" s="254"/>
      <c r="N19" s="254"/>
      <c r="O19" s="254"/>
      <c r="P19" s="254"/>
      <c r="Q19" s="254"/>
      <c r="R19" s="254"/>
      <c r="S19" s="254"/>
      <c r="T19" s="254"/>
      <c r="U19" s="251"/>
      <c r="V19" s="251"/>
      <c r="W19" s="251"/>
      <c r="X19" s="251"/>
      <c r="Y19" s="251"/>
      <c r="Z19" s="251"/>
      <c r="AA19" s="251"/>
      <c r="AB19" s="251"/>
      <c r="AC19" s="251"/>
      <c r="AD19" s="251"/>
      <c r="AE19" s="251"/>
      <c r="AF19" s="251"/>
      <c r="AG19" s="251"/>
      <c r="AH19" s="233"/>
      <c r="AI19" s="196"/>
    </row>
    <row r="20" spans="1:35" s="195" customFormat="1" ht="14.25" customHeight="1">
      <c r="A20" s="230"/>
      <c r="B20" s="233" t="s">
        <v>823</v>
      </c>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33"/>
      <c r="AI20" s="196"/>
    </row>
    <row r="21" spans="1:35" s="195" customFormat="1" ht="14.25" customHeight="1">
      <c r="A21" s="230"/>
      <c r="B21" s="233"/>
      <c r="C21" s="562" t="s">
        <v>824</v>
      </c>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196"/>
    </row>
    <row r="22" spans="1:35" s="195" customFormat="1" ht="2.25" customHeight="1">
      <c r="A22" s="230"/>
      <c r="B22" s="233"/>
      <c r="C22" s="254"/>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33"/>
      <c r="AI22" s="196"/>
    </row>
    <row r="23" spans="1:35" s="195" customFormat="1" ht="14.25" customHeight="1">
      <c r="A23" s="230"/>
      <c r="B23" s="233"/>
      <c r="C23" s="268" t="s">
        <v>1</v>
      </c>
      <c r="D23" s="251" t="s">
        <v>825</v>
      </c>
      <c r="E23" s="251"/>
      <c r="F23" s="251"/>
      <c r="G23" s="251"/>
      <c r="H23" s="251"/>
      <c r="I23" s="268" t="s">
        <v>1</v>
      </c>
      <c r="J23" s="251" t="s">
        <v>826</v>
      </c>
      <c r="K23" s="251"/>
      <c r="L23" s="251"/>
      <c r="M23" s="251"/>
      <c r="N23" s="251"/>
      <c r="O23" s="251"/>
      <c r="P23" s="268" t="s">
        <v>1</v>
      </c>
      <c r="Q23" s="251" t="s">
        <v>827</v>
      </c>
      <c r="R23" s="251"/>
      <c r="S23" s="251"/>
      <c r="T23" s="251"/>
      <c r="U23" s="251"/>
      <c r="V23" s="251"/>
      <c r="W23" s="251"/>
      <c r="X23" s="251"/>
      <c r="Y23" s="251"/>
      <c r="Z23" s="251"/>
      <c r="AA23" s="251"/>
      <c r="AB23" s="251"/>
      <c r="AC23" s="251"/>
      <c r="AD23" s="251"/>
      <c r="AE23" s="251"/>
      <c r="AF23" s="251"/>
      <c r="AG23" s="251"/>
      <c r="AH23" s="233"/>
      <c r="AI23" s="196"/>
    </row>
    <row r="24" spans="1:35" s="195" customFormat="1" ht="14.25" customHeight="1">
      <c r="A24" s="230"/>
      <c r="B24" s="233"/>
      <c r="C24" s="251"/>
      <c r="D24" s="254" t="s">
        <v>828</v>
      </c>
      <c r="E24" s="254"/>
      <c r="F24" s="254"/>
      <c r="G24" s="254"/>
      <c r="H24" s="254"/>
      <c r="I24" s="254"/>
      <c r="J24" s="254" t="s">
        <v>829</v>
      </c>
      <c r="K24" s="254"/>
      <c r="L24" s="254"/>
      <c r="M24" s="254"/>
      <c r="N24" s="254"/>
      <c r="O24" s="254"/>
      <c r="P24" s="254"/>
      <c r="Q24" s="254" t="s">
        <v>830</v>
      </c>
      <c r="R24" s="254"/>
      <c r="S24" s="251"/>
      <c r="T24" s="251"/>
      <c r="U24" s="251"/>
      <c r="V24" s="251"/>
      <c r="W24" s="251"/>
      <c r="X24" s="251"/>
      <c r="Y24" s="251"/>
      <c r="Z24" s="251"/>
      <c r="AA24" s="251"/>
      <c r="AB24" s="251"/>
      <c r="AC24" s="251"/>
      <c r="AD24" s="251"/>
      <c r="AE24" s="251"/>
      <c r="AF24" s="251"/>
      <c r="AG24" s="251"/>
      <c r="AH24" s="233"/>
      <c r="AI24" s="196"/>
    </row>
    <row r="25" spans="1:35" s="195" customFormat="1" ht="2.25" customHeight="1">
      <c r="A25" s="230"/>
      <c r="B25" s="233"/>
      <c r="C25" s="251"/>
      <c r="D25" s="254"/>
      <c r="E25" s="254"/>
      <c r="F25" s="254"/>
      <c r="G25" s="254"/>
      <c r="H25" s="254"/>
      <c r="I25" s="254"/>
      <c r="J25" s="254"/>
      <c r="K25" s="254"/>
      <c r="L25" s="254"/>
      <c r="M25" s="254"/>
      <c r="N25" s="254"/>
      <c r="O25" s="254"/>
      <c r="P25" s="254"/>
      <c r="Q25" s="254"/>
      <c r="R25" s="254"/>
      <c r="S25" s="251"/>
      <c r="T25" s="251"/>
      <c r="U25" s="251"/>
      <c r="V25" s="251"/>
      <c r="W25" s="251"/>
      <c r="X25" s="251"/>
      <c r="Y25" s="251"/>
      <c r="Z25" s="251"/>
      <c r="AA25" s="251"/>
      <c r="AB25" s="251"/>
      <c r="AC25" s="251"/>
      <c r="AD25" s="251"/>
      <c r="AE25" s="251"/>
      <c r="AF25" s="251"/>
      <c r="AG25" s="251"/>
      <c r="AH25" s="233"/>
      <c r="AI25" s="196"/>
    </row>
    <row r="26" spans="1:35" s="195" customFormat="1" ht="14.25" customHeight="1">
      <c r="A26" s="230"/>
      <c r="B26" s="233"/>
      <c r="C26" s="268" t="s">
        <v>1</v>
      </c>
      <c r="D26" s="563" t="s">
        <v>831</v>
      </c>
      <c r="E26" s="563"/>
      <c r="F26" s="563"/>
      <c r="G26" s="563"/>
      <c r="H26" s="563"/>
      <c r="I26" s="563"/>
      <c r="J26" s="563"/>
      <c r="K26" s="563"/>
      <c r="L26" s="563"/>
      <c r="M26" s="563"/>
      <c r="N26" s="563"/>
      <c r="O26" s="529"/>
      <c r="P26" s="529"/>
      <c r="Q26" s="529"/>
      <c r="R26" s="529"/>
      <c r="S26" s="529"/>
      <c r="T26" s="529"/>
      <c r="U26" s="529"/>
      <c r="V26" s="251" t="s">
        <v>650</v>
      </c>
      <c r="W26" s="268" t="s">
        <v>1</v>
      </c>
      <c r="X26" s="251" t="s">
        <v>722</v>
      </c>
      <c r="Y26" s="251"/>
      <c r="Z26" s="233"/>
      <c r="AA26" s="529"/>
      <c r="AB26" s="529"/>
      <c r="AC26" s="529"/>
      <c r="AD26" s="529"/>
      <c r="AE26" s="529"/>
      <c r="AF26" s="529"/>
      <c r="AG26" s="251" t="s">
        <v>650</v>
      </c>
      <c r="AH26" s="233"/>
      <c r="AI26" s="196"/>
    </row>
    <row r="27" spans="1:35" s="195" customFormat="1" ht="14.25" customHeight="1">
      <c r="A27" s="230"/>
      <c r="B27" s="233"/>
      <c r="C27" s="254"/>
      <c r="D27" s="544" t="s">
        <v>832</v>
      </c>
      <c r="E27" s="544"/>
      <c r="F27" s="544"/>
      <c r="G27" s="544"/>
      <c r="H27" s="544"/>
      <c r="I27" s="544"/>
      <c r="J27" s="544"/>
      <c r="K27" s="544"/>
      <c r="L27" s="544"/>
      <c r="M27" s="544"/>
      <c r="N27" s="544"/>
      <c r="O27" s="529"/>
      <c r="P27" s="529"/>
      <c r="Q27" s="529"/>
      <c r="R27" s="529"/>
      <c r="S27" s="529"/>
      <c r="T27" s="529"/>
      <c r="U27" s="529"/>
      <c r="V27" s="251"/>
      <c r="W27" s="251"/>
      <c r="X27" s="254" t="s">
        <v>618</v>
      </c>
      <c r="Y27" s="251"/>
      <c r="Z27" s="251"/>
      <c r="AA27" s="529"/>
      <c r="AB27" s="529"/>
      <c r="AC27" s="529"/>
      <c r="AD27" s="529"/>
      <c r="AE27" s="529"/>
      <c r="AF27" s="529"/>
      <c r="AG27" s="251"/>
      <c r="AH27" s="233"/>
      <c r="AI27" s="196"/>
    </row>
    <row r="28" spans="1:35" s="195" customFormat="1" ht="9" customHeight="1">
      <c r="A28" s="230"/>
      <c r="B28" s="233"/>
      <c r="C28" s="254"/>
      <c r="D28" s="544"/>
      <c r="E28" s="544"/>
      <c r="F28" s="544"/>
      <c r="G28" s="544"/>
      <c r="H28" s="544"/>
      <c r="I28" s="544"/>
      <c r="J28" s="544"/>
      <c r="K28" s="544"/>
      <c r="L28" s="544"/>
      <c r="M28" s="544"/>
      <c r="N28" s="544"/>
      <c r="O28" s="254"/>
      <c r="P28" s="254"/>
      <c r="Q28" s="233"/>
      <c r="R28" s="254"/>
      <c r="S28" s="251"/>
      <c r="T28" s="251"/>
      <c r="U28" s="251"/>
      <c r="V28" s="251"/>
      <c r="W28" s="251"/>
      <c r="X28" s="254"/>
      <c r="Y28" s="251"/>
      <c r="Z28" s="251"/>
      <c r="AA28" s="251"/>
      <c r="AB28" s="251"/>
      <c r="AC28" s="251"/>
      <c r="AD28" s="251"/>
      <c r="AE28" s="251"/>
      <c r="AF28" s="251"/>
      <c r="AG28" s="251"/>
      <c r="AH28" s="233"/>
      <c r="AI28" s="196"/>
    </row>
    <row r="29" spans="1:35" s="195" customFormat="1" ht="2.25" customHeight="1">
      <c r="A29" s="230"/>
      <c r="B29" s="233"/>
      <c r="C29" s="254"/>
      <c r="D29" s="254"/>
      <c r="E29" s="254"/>
      <c r="F29" s="254"/>
      <c r="G29" s="254"/>
      <c r="H29" s="254"/>
      <c r="I29" s="254"/>
      <c r="J29" s="254"/>
      <c r="K29" s="254"/>
      <c r="L29" s="254"/>
      <c r="M29" s="254"/>
      <c r="N29" s="254"/>
      <c r="O29" s="254"/>
      <c r="P29" s="254"/>
      <c r="Q29" s="233"/>
      <c r="R29" s="254"/>
      <c r="S29" s="251"/>
      <c r="T29" s="251"/>
      <c r="U29" s="251"/>
      <c r="V29" s="251"/>
      <c r="W29" s="251"/>
      <c r="X29" s="254"/>
      <c r="Y29" s="251"/>
      <c r="Z29" s="251"/>
      <c r="AA29" s="251"/>
      <c r="AB29" s="251"/>
      <c r="AC29" s="251"/>
      <c r="AD29" s="251"/>
      <c r="AE29" s="251"/>
      <c r="AF29" s="251"/>
      <c r="AG29" s="251"/>
      <c r="AH29" s="233"/>
      <c r="AI29" s="196"/>
    </row>
    <row r="30" spans="1:35" s="195" customFormat="1" ht="13.5" customHeight="1">
      <c r="A30" s="230" t="s">
        <v>833</v>
      </c>
      <c r="B30" s="233"/>
      <c r="C30" s="251"/>
      <c r="D30" s="251"/>
      <c r="E30" s="251"/>
      <c r="F30" s="251"/>
      <c r="G30" s="233"/>
      <c r="H30" s="254" t="s">
        <v>834</v>
      </c>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196"/>
    </row>
    <row r="31" spans="1:35" s="195" customFormat="1" ht="2.25" customHeight="1">
      <c r="A31" s="230"/>
      <c r="B31" s="233"/>
      <c r="C31" s="251"/>
      <c r="D31" s="251"/>
      <c r="E31" s="251"/>
      <c r="F31" s="251"/>
      <c r="G31" s="233"/>
      <c r="H31" s="254"/>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196"/>
    </row>
    <row r="32" spans="1:35" s="195" customFormat="1" ht="13.5" customHeight="1">
      <c r="A32" s="230"/>
      <c r="B32" s="268" t="str">
        <f>IF(入力フォーム!B190="■","■","□")</f>
        <v>□</v>
      </c>
      <c r="C32" s="251" t="s">
        <v>835</v>
      </c>
      <c r="D32" s="251"/>
      <c r="E32" s="251"/>
      <c r="F32" s="251"/>
      <c r="G32" s="233"/>
      <c r="H32" s="251"/>
      <c r="I32" s="251"/>
      <c r="J32" s="251"/>
      <c r="K32" s="233"/>
      <c r="L32" s="233"/>
      <c r="M32" s="268" t="str">
        <f>IF(入力フォーム!B187="■","■","□")</f>
        <v>□</v>
      </c>
      <c r="N32" s="251" t="s">
        <v>836</v>
      </c>
      <c r="O32" s="233"/>
      <c r="P32" s="233"/>
      <c r="Q32" s="251"/>
      <c r="R32" s="251"/>
      <c r="S32" s="251"/>
      <c r="T32" s="251"/>
      <c r="U32" s="233"/>
      <c r="V32" s="251"/>
      <c r="W32" s="233"/>
      <c r="X32" s="233"/>
      <c r="Y32" s="251"/>
      <c r="Z32" s="251"/>
      <c r="AA32" s="251"/>
      <c r="AB32" s="251"/>
      <c r="AC32" s="251"/>
      <c r="AD32" s="251"/>
      <c r="AE32" s="251"/>
      <c r="AF32" s="233"/>
      <c r="AG32" s="233"/>
      <c r="AH32" s="251"/>
      <c r="AI32" s="196"/>
    </row>
    <row r="33" spans="1:35" s="195" customFormat="1" ht="13.5" customHeight="1">
      <c r="A33" s="230"/>
      <c r="B33" s="233"/>
      <c r="C33" s="254" t="s">
        <v>837</v>
      </c>
      <c r="D33" s="254"/>
      <c r="E33" s="254"/>
      <c r="F33" s="254"/>
      <c r="G33" s="254"/>
      <c r="H33" s="233"/>
      <c r="I33" s="254"/>
      <c r="J33" s="254"/>
      <c r="K33" s="233"/>
      <c r="L33" s="233"/>
      <c r="M33" s="254"/>
      <c r="N33" s="254" t="s">
        <v>838</v>
      </c>
      <c r="O33" s="254"/>
      <c r="P33" s="254"/>
      <c r="Q33" s="233"/>
      <c r="R33" s="254"/>
      <c r="S33" s="254"/>
      <c r="T33" s="254"/>
      <c r="U33" s="254"/>
      <c r="V33" s="233"/>
      <c r="W33" s="233"/>
      <c r="X33" s="233"/>
      <c r="Y33" s="254"/>
      <c r="Z33" s="251"/>
      <c r="AA33" s="251"/>
      <c r="AB33" s="251"/>
      <c r="AC33" s="251"/>
      <c r="AD33" s="251"/>
      <c r="AE33" s="251"/>
      <c r="AF33" s="251"/>
      <c r="AG33" s="251"/>
      <c r="AH33" s="251"/>
      <c r="AI33" s="196"/>
    </row>
    <row r="34" spans="1:35" s="195" customFormat="1" ht="2.25" customHeight="1">
      <c r="A34" s="230"/>
      <c r="B34" s="233"/>
      <c r="C34" s="254"/>
      <c r="D34" s="254"/>
      <c r="E34" s="254"/>
      <c r="F34" s="254"/>
      <c r="G34" s="254"/>
      <c r="H34" s="233"/>
      <c r="I34" s="254"/>
      <c r="J34" s="254"/>
      <c r="K34" s="233"/>
      <c r="L34" s="233"/>
      <c r="M34" s="254"/>
      <c r="N34" s="254"/>
      <c r="O34" s="254"/>
      <c r="P34" s="254"/>
      <c r="Q34" s="233"/>
      <c r="R34" s="254"/>
      <c r="S34" s="254"/>
      <c r="T34" s="254"/>
      <c r="U34" s="254"/>
      <c r="V34" s="233"/>
      <c r="W34" s="233"/>
      <c r="X34" s="233"/>
      <c r="Y34" s="254"/>
      <c r="Z34" s="251"/>
      <c r="AA34" s="251"/>
      <c r="AB34" s="251"/>
      <c r="AC34" s="251"/>
      <c r="AD34" s="251"/>
      <c r="AE34" s="251"/>
      <c r="AF34" s="251"/>
      <c r="AG34" s="251"/>
      <c r="AH34" s="251"/>
      <c r="AI34" s="196"/>
    </row>
    <row r="35" spans="1:35" s="195" customFormat="1" ht="13.5" customHeight="1">
      <c r="A35" s="230"/>
      <c r="B35" s="268" t="str">
        <f>IF(入力フォーム!B189="■","■","□")</f>
        <v>□</v>
      </c>
      <c r="C35" s="233" t="s">
        <v>839</v>
      </c>
      <c r="D35" s="254"/>
      <c r="E35" s="254"/>
      <c r="F35" s="254"/>
      <c r="G35" s="254"/>
      <c r="H35" s="293"/>
      <c r="I35" s="254"/>
      <c r="J35" s="254"/>
      <c r="K35" s="233"/>
      <c r="L35" s="233"/>
      <c r="M35" s="268" t="s">
        <v>708</v>
      </c>
      <c r="N35" s="251" t="s">
        <v>722</v>
      </c>
      <c r="O35" s="254"/>
      <c r="P35" s="254"/>
      <c r="Q35" s="565"/>
      <c r="R35" s="565"/>
      <c r="S35" s="565"/>
      <c r="T35" s="565"/>
      <c r="U35" s="565"/>
      <c r="V35" s="565"/>
      <c r="W35" s="565"/>
      <c r="X35" s="565"/>
      <c r="Y35" s="565"/>
      <c r="Z35" s="565"/>
      <c r="AA35" s="565"/>
      <c r="AB35" s="565"/>
      <c r="AC35" s="565"/>
      <c r="AD35" s="565"/>
      <c r="AE35" s="565"/>
      <c r="AF35" s="565"/>
      <c r="AG35" s="251" t="s">
        <v>650</v>
      </c>
      <c r="AH35" s="251"/>
      <c r="AI35" s="196"/>
    </row>
    <row r="36" spans="1:35" s="195" customFormat="1" ht="13.5" customHeight="1">
      <c r="A36" s="230"/>
      <c r="B36" s="233"/>
      <c r="C36" s="254" t="s">
        <v>840</v>
      </c>
      <c r="D36" s="254"/>
      <c r="E36" s="254"/>
      <c r="F36" s="254"/>
      <c r="G36" s="254"/>
      <c r="H36" s="293"/>
      <c r="I36" s="254"/>
      <c r="J36" s="254"/>
      <c r="K36" s="233"/>
      <c r="L36" s="233"/>
      <c r="M36" s="254"/>
      <c r="N36" s="254" t="s">
        <v>841</v>
      </c>
      <c r="O36" s="254"/>
      <c r="P36" s="254"/>
      <c r="Q36" s="565"/>
      <c r="R36" s="565"/>
      <c r="S36" s="565"/>
      <c r="T36" s="565"/>
      <c r="U36" s="565"/>
      <c r="V36" s="565"/>
      <c r="W36" s="565"/>
      <c r="X36" s="565"/>
      <c r="Y36" s="565"/>
      <c r="Z36" s="565"/>
      <c r="AA36" s="565"/>
      <c r="AB36" s="565"/>
      <c r="AC36" s="565"/>
      <c r="AD36" s="565"/>
      <c r="AE36" s="565"/>
      <c r="AF36" s="565"/>
      <c r="AG36" s="251"/>
      <c r="AH36" s="251"/>
      <c r="AI36" s="196"/>
    </row>
    <row r="37" spans="1:35" s="190" customFormat="1" ht="13.9" customHeight="1">
      <c r="A37" s="230" t="s">
        <v>842</v>
      </c>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94"/>
    </row>
    <row r="38" spans="1:35" s="190" customFormat="1" ht="12.75" customHeight="1">
      <c r="A38" s="230"/>
      <c r="B38" s="254" t="s">
        <v>843</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94"/>
    </row>
    <row r="39" spans="1:35" s="190" customFormat="1" ht="2.25" customHeight="1">
      <c r="A39" s="230"/>
      <c r="B39" s="232"/>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94"/>
    </row>
    <row r="40" spans="1:35" s="190" customFormat="1" ht="13.9" customHeight="1">
      <c r="A40" s="230"/>
      <c r="B40" s="233" t="s">
        <v>844</v>
      </c>
      <c r="C40" s="233"/>
      <c r="D40" s="233"/>
      <c r="E40" s="233"/>
      <c r="F40" s="493" t="s">
        <v>184</v>
      </c>
      <c r="G40" s="493"/>
      <c r="H40" s="493"/>
      <c r="I40" s="493"/>
      <c r="J40" s="493"/>
      <c r="K40" s="493"/>
      <c r="L40" s="493"/>
      <c r="M40" s="493"/>
      <c r="N40" s="493"/>
      <c r="O40" s="493"/>
      <c r="P40" s="493"/>
      <c r="Q40" s="233"/>
      <c r="R40" s="233" t="s">
        <v>845</v>
      </c>
      <c r="S40" s="233"/>
      <c r="T40" s="233"/>
      <c r="U40" s="233"/>
      <c r="V40" s="233"/>
      <c r="W40" s="233"/>
      <c r="X40" s="233"/>
      <c r="Y40" s="233"/>
      <c r="Z40" s="233"/>
      <c r="AA40" s="493" t="s">
        <v>184</v>
      </c>
      <c r="AB40" s="493"/>
      <c r="AC40" s="493"/>
      <c r="AD40" s="493"/>
      <c r="AE40" s="493"/>
      <c r="AF40" s="493"/>
      <c r="AG40" s="493"/>
      <c r="AH40" s="233"/>
      <c r="AI40" s="294"/>
    </row>
    <row r="41" spans="1:35" s="190" customFormat="1" ht="12.75" customHeight="1">
      <c r="A41" s="230"/>
      <c r="B41" s="233"/>
      <c r="C41" s="295" t="s">
        <v>344</v>
      </c>
      <c r="D41" s="295"/>
      <c r="E41" s="295"/>
      <c r="F41" s="493"/>
      <c r="G41" s="493"/>
      <c r="H41" s="493"/>
      <c r="I41" s="493"/>
      <c r="J41" s="493"/>
      <c r="K41" s="493"/>
      <c r="L41" s="493"/>
      <c r="M41" s="493"/>
      <c r="N41" s="493"/>
      <c r="O41" s="493"/>
      <c r="P41" s="493"/>
      <c r="Q41" s="295"/>
      <c r="R41" s="295"/>
      <c r="S41" s="295" t="s">
        <v>846</v>
      </c>
      <c r="T41" s="295"/>
      <c r="U41" s="295"/>
      <c r="V41" s="295"/>
      <c r="W41" s="295"/>
      <c r="X41" s="295"/>
      <c r="Y41" s="295"/>
      <c r="Z41" s="295"/>
      <c r="AA41" s="493"/>
      <c r="AB41" s="493"/>
      <c r="AC41" s="493"/>
      <c r="AD41" s="493"/>
      <c r="AE41" s="493"/>
      <c r="AF41" s="493"/>
      <c r="AG41" s="493"/>
      <c r="AH41" s="233"/>
      <c r="AI41" s="294"/>
    </row>
    <row r="42" spans="1:35" s="190" customFormat="1" ht="2.25" customHeight="1">
      <c r="A42" s="230"/>
      <c r="B42" s="233"/>
      <c r="C42" s="295"/>
      <c r="D42" s="295"/>
      <c r="E42" s="295"/>
      <c r="F42" s="280"/>
      <c r="G42" s="280"/>
      <c r="H42" s="280"/>
      <c r="I42" s="280"/>
      <c r="J42" s="280"/>
      <c r="K42" s="280"/>
      <c r="L42" s="280"/>
      <c r="M42" s="280"/>
      <c r="N42" s="280"/>
      <c r="O42" s="280"/>
      <c r="P42" s="280"/>
      <c r="Q42" s="295"/>
      <c r="R42" s="295"/>
      <c r="S42" s="295"/>
      <c r="T42" s="295"/>
      <c r="U42" s="295"/>
      <c r="V42" s="295"/>
      <c r="W42" s="295"/>
      <c r="X42" s="295"/>
      <c r="Y42" s="295"/>
      <c r="Z42" s="295"/>
      <c r="AA42" s="280"/>
      <c r="AB42" s="280"/>
      <c r="AC42" s="280"/>
      <c r="AD42" s="280"/>
      <c r="AE42" s="280"/>
      <c r="AF42" s="280"/>
      <c r="AG42" s="280"/>
      <c r="AH42" s="233"/>
      <c r="AI42" s="294"/>
    </row>
    <row r="43" spans="1:35" s="190" customFormat="1" ht="13.9" customHeight="1">
      <c r="A43" s="230"/>
      <c r="B43" s="233" t="s">
        <v>847</v>
      </c>
      <c r="C43" s="233"/>
      <c r="D43" s="233"/>
      <c r="E43" s="233"/>
      <c r="F43" s="493" t="s">
        <v>184</v>
      </c>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233"/>
      <c r="AI43" s="294"/>
    </row>
    <row r="44" spans="1:35" s="190" customFormat="1" ht="12.75" customHeight="1">
      <c r="A44" s="230"/>
      <c r="B44" s="233"/>
      <c r="C44" s="254" t="s">
        <v>692</v>
      </c>
      <c r="D44" s="254"/>
      <c r="E44" s="254"/>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233"/>
      <c r="AI44" s="294"/>
    </row>
    <row r="45" spans="1:35" s="190" customFormat="1" ht="2.25" customHeight="1">
      <c r="A45" s="230"/>
      <c r="B45" s="233"/>
      <c r="C45" s="254"/>
      <c r="D45" s="254"/>
      <c r="E45" s="254"/>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33"/>
      <c r="AI45" s="294"/>
    </row>
    <row r="46" spans="1:35" s="190" customFormat="1" ht="14.25" customHeight="1">
      <c r="A46" s="230"/>
      <c r="B46" s="233"/>
      <c r="C46" s="233" t="s">
        <v>783</v>
      </c>
      <c r="D46" s="233"/>
      <c r="E46" s="233"/>
      <c r="F46" s="233"/>
      <c r="G46" s="528" t="s">
        <v>184</v>
      </c>
      <c r="H46" s="528"/>
      <c r="I46" s="528"/>
      <c r="J46" s="528"/>
      <c r="K46" s="528"/>
      <c r="L46" s="528"/>
      <c r="M46" s="528"/>
      <c r="N46" s="528"/>
      <c r="O46" s="528"/>
      <c r="P46" s="528"/>
      <c r="Q46" s="233"/>
      <c r="R46" s="233"/>
      <c r="S46" s="233" t="s">
        <v>538</v>
      </c>
      <c r="T46" s="233"/>
      <c r="U46" s="233"/>
      <c r="V46" s="233"/>
      <c r="W46" s="233"/>
      <c r="X46" s="528" t="s">
        <v>184</v>
      </c>
      <c r="Y46" s="528"/>
      <c r="Z46" s="528"/>
      <c r="AA46" s="528"/>
      <c r="AB46" s="528"/>
      <c r="AC46" s="528"/>
      <c r="AD46" s="528"/>
      <c r="AE46" s="528"/>
      <c r="AF46" s="528"/>
      <c r="AG46" s="528"/>
      <c r="AH46" s="233"/>
      <c r="AI46" s="294"/>
    </row>
    <row r="47" spans="1:35" s="190" customFormat="1" ht="12.75" customHeight="1">
      <c r="A47" s="230"/>
      <c r="B47" s="233"/>
      <c r="C47" s="295" t="s">
        <v>539</v>
      </c>
      <c r="D47" s="295"/>
      <c r="E47" s="295"/>
      <c r="F47" s="295"/>
      <c r="G47" s="528"/>
      <c r="H47" s="528"/>
      <c r="I47" s="528"/>
      <c r="J47" s="528"/>
      <c r="K47" s="528"/>
      <c r="L47" s="528"/>
      <c r="M47" s="528"/>
      <c r="N47" s="528"/>
      <c r="O47" s="528"/>
      <c r="P47" s="528"/>
      <c r="Q47" s="295"/>
      <c r="R47" s="295"/>
      <c r="S47" s="295" t="s">
        <v>848</v>
      </c>
      <c r="T47" s="295"/>
      <c r="U47" s="295"/>
      <c r="V47" s="295"/>
      <c r="W47" s="295"/>
      <c r="X47" s="528"/>
      <c r="Y47" s="528"/>
      <c r="Z47" s="528"/>
      <c r="AA47" s="528"/>
      <c r="AB47" s="528"/>
      <c r="AC47" s="528"/>
      <c r="AD47" s="528"/>
      <c r="AE47" s="528"/>
      <c r="AF47" s="528"/>
      <c r="AG47" s="528"/>
      <c r="AH47" s="233"/>
      <c r="AI47" s="294"/>
    </row>
    <row r="48" spans="1:35" s="195" customFormat="1" ht="2.25" customHeight="1">
      <c r="A48" s="230"/>
      <c r="B48" s="233"/>
      <c r="C48" s="293"/>
      <c r="D48" s="254"/>
      <c r="E48" s="254"/>
      <c r="F48" s="254"/>
      <c r="G48" s="254"/>
      <c r="H48" s="293"/>
      <c r="I48" s="254"/>
      <c r="J48" s="254"/>
      <c r="K48" s="233"/>
      <c r="L48" s="233"/>
      <c r="M48" s="254"/>
      <c r="N48" s="254"/>
      <c r="O48" s="254"/>
      <c r="P48" s="254"/>
      <c r="Q48" s="293"/>
      <c r="R48" s="254"/>
      <c r="S48" s="254"/>
      <c r="T48" s="254"/>
      <c r="U48" s="254"/>
      <c r="V48" s="233"/>
      <c r="W48" s="254"/>
      <c r="X48" s="254"/>
      <c r="Y48" s="254"/>
      <c r="Z48" s="251"/>
      <c r="AA48" s="251"/>
      <c r="AB48" s="251"/>
      <c r="AC48" s="251"/>
      <c r="AD48" s="251"/>
      <c r="AE48" s="251"/>
      <c r="AF48" s="251"/>
      <c r="AG48" s="251"/>
      <c r="AH48" s="251"/>
      <c r="AI48" s="196"/>
    </row>
    <row r="49" spans="1:35" s="190" customFormat="1" ht="13.9" customHeight="1">
      <c r="A49" s="230" t="s">
        <v>849</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94"/>
    </row>
    <row r="50" spans="1:35" s="190" customFormat="1" ht="12.75" customHeight="1">
      <c r="A50" s="230"/>
      <c r="B50" s="254" t="s">
        <v>850</v>
      </c>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94"/>
    </row>
    <row r="51" spans="1:35" s="190" customFormat="1" ht="2.25" customHeight="1">
      <c r="A51" s="230"/>
      <c r="B51" s="232"/>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94"/>
    </row>
    <row r="52" spans="1:35" s="190" customFormat="1" ht="13.9" customHeight="1">
      <c r="A52" s="230"/>
      <c r="B52" s="233" t="s">
        <v>844</v>
      </c>
      <c r="C52" s="233"/>
      <c r="D52" s="233"/>
      <c r="E52" s="233"/>
      <c r="F52" s="493" t="s">
        <v>687</v>
      </c>
      <c r="G52" s="493"/>
      <c r="H52" s="493"/>
      <c r="I52" s="493"/>
      <c r="J52" s="493"/>
      <c r="K52" s="493"/>
      <c r="L52" s="493"/>
      <c r="M52" s="493"/>
      <c r="N52" s="493"/>
      <c r="O52" s="493"/>
      <c r="P52" s="493"/>
      <c r="Q52" s="233"/>
      <c r="R52" s="233" t="s">
        <v>845</v>
      </c>
      <c r="S52" s="233"/>
      <c r="T52" s="233"/>
      <c r="U52" s="233"/>
      <c r="V52" s="233"/>
      <c r="W52" s="233"/>
      <c r="X52" s="233"/>
      <c r="Y52" s="233"/>
      <c r="Z52" s="233"/>
      <c r="AA52" s="493" t="s">
        <v>851</v>
      </c>
      <c r="AB52" s="493"/>
      <c r="AC52" s="493"/>
      <c r="AD52" s="493"/>
      <c r="AE52" s="493"/>
      <c r="AF52" s="493"/>
      <c r="AG52" s="493"/>
      <c r="AH52" s="233"/>
      <c r="AI52" s="294"/>
    </row>
    <row r="53" spans="1:35" s="190" customFormat="1" ht="12.75" customHeight="1">
      <c r="A53" s="230"/>
      <c r="B53" s="233"/>
      <c r="C53" s="295" t="s">
        <v>344</v>
      </c>
      <c r="D53" s="295"/>
      <c r="E53" s="295"/>
      <c r="F53" s="493"/>
      <c r="G53" s="493"/>
      <c r="H53" s="493"/>
      <c r="I53" s="493"/>
      <c r="J53" s="493"/>
      <c r="K53" s="493"/>
      <c r="L53" s="493"/>
      <c r="M53" s="493"/>
      <c r="N53" s="493"/>
      <c r="O53" s="493"/>
      <c r="P53" s="493"/>
      <c r="Q53" s="295"/>
      <c r="R53" s="295"/>
      <c r="S53" s="295" t="s">
        <v>846</v>
      </c>
      <c r="T53" s="295"/>
      <c r="U53" s="295"/>
      <c r="V53" s="295"/>
      <c r="W53" s="295"/>
      <c r="X53" s="295"/>
      <c r="Y53" s="295"/>
      <c r="Z53" s="295"/>
      <c r="AA53" s="493"/>
      <c r="AB53" s="493"/>
      <c r="AC53" s="493"/>
      <c r="AD53" s="493"/>
      <c r="AE53" s="493"/>
      <c r="AF53" s="493"/>
      <c r="AG53" s="493"/>
      <c r="AH53" s="233"/>
      <c r="AI53" s="294"/>
    </row>
    <row r="54" spans="1:35" s="190" customFormat="1" ht="2.25" customHeight="1">
      <c r="A54" s="230"/>
      <c r="B54" s="233"/>
      <c r="C54" s="295"/>
      <c r="D54" s="295"/>
      <c r="E54" s="295"/>
      <c r="F54" s="280"/>
      <c r="G54" s="280"/>
      <c r="H54" s="280"/>
      <c r="I54" s="280"/>
      <c r="J54" s="280"/>
      <c r="K54" s="280"/>
      <c r="L54" s="280"/>
      <c r="M54" s="280"/>
      <c r="N54" s="280"/>
      <c r="O54" s="280"/>
      <c r="P54" s="280"/>
      <c r="Q54" s="295"/>
      <c r="R54" s="295"/>
      <c r="S54" s="295"/>
      <c r="T54" s="295"/>
      <c r="U54" s="295"/>
      <c r="V54" s="295"/>
      <c r="W54" s="295"/>
      <c r="X54" s="295"/>
      <c r="Y54" s="295"/>
      <c r="Z54" s="295"/>
      <c r="AA54" s="280"/>
      <c r="AB54" s="280"/>
      <c r="AC54" s="280"/>
      <c r="AD54" s="280"/>
      <c r="AE54" s="280"/>
      <c r="AF54" s="280"/>
      <c r="AG54" s="280"/>
      <c r="AH54" s="233"/>
      <c r="AI54" s="294"/>
    </row>
    <row r="55" spans="1:35" s="190" customFormat="1" ht="13.9" customHeight="1">
      <c r="A55" s="230"/>
      <c r="B55" s="233" t="s">
        <v>847</v>
      </c>
      <c r="C55" s="233"/>
      <c r="D55" s="233"/>
      <c r="E55" s="233"/>
      <c r="F55" s="493" t="s">
        <v>690</v>
      </c>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233"/>
      <c r="AI55" s="294"/>
    </row>
    <row r="56" spans="1:35" s="190" customFormat="1" ht="12.75" customHeight="1">
      <c r="A56" s="230"/>
      <c r="B56" s="233"/>
      <c r="C56" s="254" t="s">
        <v>692</v>
      </c>
      <c r="D56" s="254"/>
      <c r="E56" s="254"/>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233"/>
      <c r="AI56" s="294"/>
    </row>
    <row r="57" spans="1:35" s="190" customFormat="1" ht="2.25" customHeight="1">
      <c r="A57" s="230"/>
      <c r="B57" s="233"/>
      <c r="C57" s="254"/>
      <c r="D57" s="254"/>
      <c r="E57" s="254"/>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33"/>
      <c r="AI57" s="294"/>
    </row>
    <row r="58" spans="1:35" s="190" customFormat="1" ht="14.25" customHeight="1">
      <c r="A58" s="230"/>
      <c r="B58" s="233"/>
      <c r="C58" s="233" t="s">
        <v>783</v>
      </c>
      <c r="D58" s="233"/>
      <c r="E58" s="233"/>
      <c r="F58" s="233"/>
      <c r="G58" s="528" t="s">
        <v>537</v>
      </c>
      <c r="H58" s="528"/>
      <c r="I58" s="528"/>
      <c r="J58" s="528"/>
      <c r="K58" s="528"/>
      <c r="L58" s="528"/>
      <c r="M58" s="528"/>
      <c r="N58" s="528"/>
      <c r="O58" s="528"/>
      <c r="P58" s="528"/>
      <c r="Q58" s="233"/>
      <c r="R58" s="233"/>
      <c r="S58" s="233" t="s">
        <v>538</v>
      </c>
      <c r="T58" s="233"/>
      <c r="U58" s="233"/>
      <c r="V58" s="233"/>
      <c r="W58" s="233"/>
      <c r="X58" s="528"/>
      <c r="Y58" s="528"/>
      <c r="Z58" s="528"/>
      <c r="AA58" s="528"/>
      <c r="AB58" s="528"/>
      <c r="AC58" s="528"/>
      <c r="AD58" s="528"/>
      <c r="AE58" s="528"/>
      <c r="AF58" s="528"/>
      <c r="AG58" s="528"/>
      <c r="AH58" s="233"/>
      <c r="AI58" s="294"/>
    </row>
    <row r="59" spans="1:35" s="190" customFormat="1" ht="12.75" customHeight="1">
      <c r="A59" s="230"/>
      <c r="B59" s="233"/>
      <c r="C59" s="295" t="s">
        <v>539</v>
      </c>
      <c r="D59" s="295"/>
      <c r="E59" s="295"/>
      <c r="F59" s="295"/>
      <c r="G59" s="528"/>
      <c r="H59" s="528"/>
      <c r="I59" s="528"/>
      <c r="J59" s="528"/>
      <c r="K59" s="528"/>
      <c r="L59" s="528"/>
      <c r="M59" s="528"/>
      <c r="N59" s="528"/>
      <c r="O59" s="528"/>
      <c r="P59" s="528"/>
      <c r="Q59" s="295"/>
      <c r="R59" s="295"/>
      <c r="S59" s="295" t="s">
        <v>848</v>
      </c>
      <c r="T59" s="295"/>
      <c r="U59" s="295"/>
      <c r="V59" s="295"/>
      <c r="W59" s="295"/>
      <c r="X59" s="528"/>
      <c r="Y59" s="528"/>
      <c r="Z59" s="528"/>
      <c r="AA59" s="528"/>
      <c r="AB59" s="528"/>
      <c r="AC59" s="528"/>
      <c r="AD59" s="528"/>
      <c r="AE59" s="528"/>
      <c r="AF59" s="528"/>
      <c r="AG59" s="528"/>
      <c r="AH59" s="233"/>
      <c r="AI59" s="294"/>
    </row>
    <row r="60" spans="1:35" s="190" customFormat="1" ht="12.75" customHeight="1">
      <c r="A60" s="230"/>
      <c r="B60" s="233"/>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33"/>
      <c r="AI60" s="294"/>
    </row>
    <row r="61" spans="1:35" s="190" customFormat="1" ht="15" customHeight="1">
      <c r="A61" s="296"/>
      <c r="B61" s="564" t="s">
        <v>852</v>
      </c>
      <c r="C61" s="564"/>
      <c r="D61" s="564"/>
      <c r="E61" s="564"/>
      <c r="F61" s="564"/>
      <c r="G61" s="564"/>
      <c r="H61" s="564"/>
      <c r="I61" s="564"/>
      <c r="J61" s="564"/>
      <c r="K61" s="564"/>
      <c r="L61" s="564"/>
      <c r="M61" s="564"/>
      <c r="N61" s="564"/>
      <c r="O61" s="564"/>
      <c r="P61" s="564"/>
      <c r="Q61" s="564"/>
      <c r="R61" s="276"/>
      <c r="S61" s="297" t="s">
        <v>853</v>
      </c>
      <c r="T61" s="276"/>
      <c r="U61" s="276"/>
      <c r="V61" s="276"/>
      <c r="W61" s="276"/>
      <c r="X61" s="276"/>
      <c r="Y61" s="276"/>
      <c r="Z61" s="276"/>
      <c r="AA61" s="276"/>
      <c r="AB61" s="276"/>
      <c r="AC61" s="276"/>
      <c r="AD61" s="276"/>
      <c r="AE61" s="276"/>
      <c r="AF61" s="276"/>
      <c r="AG61" s="276"/>
      <c r="AH61" s="276"/>
      <c r="AI61" s="294"/>
    </row>
    <row r="62" spans="1:35" s="190" customFormat="1" ht="14.25" customHeight="1">
      <c r="A62" s="296"/>
      <c r="B62" s="298" t="s">
        <v>854</v>
      </c>
      <c r="C62" s="276"/>
      <c r="D62" s="276"/>
      <c r="E62" s="276"/>
      <c r="F62" s="276"/>
      <c r="G62" s="276"/>
      <c r="H62" s="276"/>
      <c r="I62" s="276"/>
      <c r="J62" s="276"/>
      <c r="K62" s="276"/>
      <c r="L62" s="276"/>
      <c r="M62" s="232"/>
      <c r="N62" s="276"/>
      <c r="O62" s="276"/>
      <c r="P62" s="276"/>
      <c r="Q62" s="276"/>
      <c r="R62" s="276"/>
      <c r="S62" s="295" t="s">
        <v>855</v>
      </c>
      <c r="T62" s="276"/>
      <c r="U62" s="232"/>
      <c r="V62" s="276"/>
      <c r="W62" s="276"/>
      <c r="X62" s="276"/>
      <c r="Y62" s="276"/>
      <c r="Z62" s="276"/>
      <c r="AA62" s="276"/>
      <c r="AB62" s="276"/>
      <c r="AC62" s="276"/>
      <c r="AD62" s="276"/>
      <c r="AE62" s="276"/>
      <c r="AF62" s="276"/>
      <c r="AG62" s="276"/>
      <c r="AH62" s="276"/>
      <c r="AI62" s="294"/>
    </row>
    <row r="63" spans="1:35" s="190" customFormat="1" ht="12.75" customHeight="1">
      <c r="A63" s="296"/>
      <c r="B63" s="232"/>
      <c r="C63" s="276"/>
      <c r="D63" s="276"/>
      <c r="E63" s="276"/>
      <c r="F63" s="276"/>
      <c r="G63" s="276"/>
      <c r="H63" s="276"/>
      <c r="I63" s="276"/>
      <c r="J63" s="276"/>
      <c r="K63" s="276"/>
      <c r="L63" s="276"/>
      <c r="M63" s="254"/>
      <c r="N63" s="276"/>
      <c r="O63" s="276"/>
      <c r="P63" s="276"/>
      <c r="Q63" s="276"/>
      <c r="R63" s="276"/>
      <c r="S63" s="276"/>
      <c r="T63" s="276"/>
      <c r="U63" s="276"/>
      <c r="V63" s="295"/>
      <c r="W63" s="276"/>
      <c r="X63" s="276"/>
      <c r="Y63" s="276"/>
      <c r="Z63" s="276"/>
      <c r="AA63" s="276"/>
      <c r="AB63" s="276"/>
      <c r="AC63" s="276"/>
      <c r="AD63" s="276"/>
      <c r="AE63" s="276"/>
      <c r="AF63" s="276"/>
      <c r="AG63" s="276"/>
      <c r="AH63" s="276"/>
      <c r="AI63" s="294"/>
    </row>
    <row r="64" spans="1:35" s="190" customFormat="1" ht="15.75" customHeight="1">
      <c r="A64" s="230"/>
      <c r="B64" s="276"/>
      <c r="C64" s="276"/>
      <c r="D64" s="276"/>
      <c r="E64" s="276"/>
      <c r="F64" s="276"/>
      <c r="G64" s="276"/>
      <c r="H64" s="276"/>
      <c r="I64" s="276"/>
      <c r="J64" s="276"/>
      <c r="K64" s="276"/>
      <c r="L64" s="276"/>
      <c r="M64" s="276"/>
      <c r="N64" s="276"/>
      <c r="O64" s="276"/>
      <c r="P64" s="276"/>
      <c r="Q64" s="276"/>
      <c r="R64" s="276"/>
      <c r="S64" s="276"/>
      <c r="T64" s="276"/>
      <c r="U64" s="273"/>
      <c r="V64" s="495">
        <f>入力フォーム!B16</f>
        <v>0</v>
      </c>
      <c r="W64" s="495"/>
      <c r="X64" s="495"/>
      <c r="Y64" s="233" t="s">
        <v>501</v>
      </c>
      <c r="Z64" s="233"/>
      <c r="AA64" s="495">
        <f>入力フォーム!D16</f>
        <v>0</v>
      </c>
      <c r="AB64" s="495"/>
      <c r="AC64" s="233" t="s">
        <v>502</v>
      </c>
      <c r="AD64" s="276"/>
      <c r="AE64" s="495">
        <f>入力フォーム!F16</f>
        <v>0</v>
      </c>
      <c r="AF64" s="495"/>
      <c r="AG64" s="233" t="s">
        <v>503</v>
      </c>
      <c r="AH64" s="233"/>
      <c r="AI64" s="294"/>
    </row>
    <row r="65" spans="1:35" s="190" customFormat="1" ht="15.75" customHeight="1" thickBot="1">
      <c r="A65" s="230"/>
      <c r="B65" s="299"/>
      <c r="C65" s="299"/>
      <c r="D65" s="299"/>
      <c r="E65" s="299"/>
      <c r="F65" s="299"/>
      <c r="G65" s="299"/>
      <c r="H65" s="299"/>
      <c r="I65" s="299"/>
      <c r="J65" s="299"/>
      <c r="K65" s="299"/>
      <c r="L65" s="299"/>
      <c r="M65" s="299"/>
      <c r="N65" s="299"/>
      <c r="O65" s="299"/>
      <c r="P65" s="299"/>
      <c r="Q65" s="299"/>
      <c r="R65" s="299"/>
      <c r="S65" s="299"/>
      <c r="T65" s="299"/>
      <c r="U65" s="299"/>
      <c r="V65" s="567"/>
      <c r="W65" s="567"/>
      <c r="X65" s="567"/>
      <c r="Y65" s="300" t="s">
        <v>506</v>
      </c>
      <c r="Z65" s="299"/>
      <c r="AA65" s="567"/>
      <c r="AB65" s="567"/>
      <c r="AC65" s="300" t="s">
        <v>507</v>
      </c>
      <c r="AD65" s="466"/>
      <c r="AE65" s="567"/>
      <c r="AF65" s="567"/>
      <c r="AG65" s="300" t="s">
        <v>508</v>
      </c>
      <c r="AH65" s="233"/>
      <c r="AI65" s="294"/>
    </row>
    <row r="66" spans="1:35" s="190" customFormat="1" ht="12.75" customHeight="1" thickTop="1">
      <c r="A66" s="230"/>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36"/>
      <c r="AE66" s="254"/>
      <c r="AF66" s="254"/>
      <c r="AG66" s="254"/>
      <c r="AH66" s="233"/>
      <c r="AI66" s="294"/>
    </row>
    <row r="67" spans="1:35" s="190" customFormat="1" ht="13.5" customHeight="1">
      <c r="A67" s="568" t="s">
        <v>856</v>
      </c>
      <c r="B67" s="568"/>
      <c r="C67" s="568"/>
      <c r="D67" s="569" t="s">
        <v>857</v>
      </c>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294"/>
    </row>
    <row r="68" spans="1:35" s="190" customFormat="1" ht="13.5" customHeight="1">
      <c r="A68" s="301"/>
      <c r="B68" s="302"/>
      <c r="C68" s="302"/>
      <c r="D68" s="303" t="s">
        <v>858</v>
      </c>
      <c r="E68" s="304"/>
      <c r="F68" s="304"/>
      <c r="G68" s="304"/>
      <c r="H68" s="304"/>
      <c r="I68" s="304"/>
      <c r="J68" s="304"/>
      <c r="K68" s="304"/>
      <c r="L68" s="304"/>
      <c r="M68" s="304"/>
      <c r="N68" s="304"/>
      <c r="O68" s="304"/>
      <c r="P68" s="304"/>
      <c r="Q68" s="304"/>
      <c r="R68" s="304"/>
      <c r="S68" s="304"/>
      <c r="T68" s="304"/>
      <c r="U68" s="305"/>
      <c r="V68" s="304"/>
      <c r="W68" s="304"/>
      <c r="X68" s="304"/>
      <c r="Y68" s="304"/>
      <c r="Z68" s="304"/>
      <c r="AA68" s="304"/>
      <c r="AB68" s="304"/>
      <c r="AC68" s="304"/>
      <c r="AD68" s="304"/>
      <c r="AE68" s="304"/>
      <c r="AF68" s="304"/>
      <c r="AG68" s="304"/>
      <c r="AH68" s="304"/>
      <c r="AI68" s="294"/>
    </row>
    <row r="69" spans="1:35" s="190" customFormat="1" ht="12.75" customHeight="1">
      <c r="A69" s="570" t="s">
        <v>859</v>
      </c>
      <c r="B69" s="570"/>
      <c r="C69" s="570"/>
      <c r="D69" s="544" t="s">
        <v>860</v>
      </c>
      <c r="E69" s="544"/>
      <c r="F69" s="544"/>
      <c r="G69" s="544"/>
      <c r="H69" s="544"/>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294"/>
    </row>
    <row r="70" spans="1:35" s="190" customFormat="1" ht="12.75" customHeight="1">
      <c r="A70" s="306"/>
      <c r="B70" s="281"/>
      <c r="C70" s="307"/>
      <c r="D70" s="544"/>
      <c r="E70" s="544"/>
      <c r="F70" s="544"/>
      <c r="G70" s="544"/>
      <c r="H70" s="544"/>
      <c r="I70" s="544"/>
      <c r="J70" s="544"/>
      <c r="K70" s="544"/>
      <c r="L70" s="544"/>
      <c r="M70" s="544"/>
      <c r="N70" s="544"/>
      <c r="O70" s="544"/>
      <c r="P70" s="544"/>
      <c r="Q70" s="544"/>
      <c r="R70" s="544"/>
      <c r="S70" s="544"/>
      <c r="T70" s="544"/>
      <c r="U70" s="544"/>
      <c r="V70" s="544"/>
      <c r="W70" s="544"/>
      <c r="X70" s="544"/>
      <c r="Y70" s="544"/>
      <c r="Z70" s="544"/>
      <c r="AA70" s="544"/>
      <c r="AB70" s="544"/>
      <c r="AC70" s="544"/>
      <c r="AD70" s="544"/>
      <c r="AE70" s="544"/>
      <c r="AF70" s="544"/>
      <c r="AG70" s="544"/>
      <c r="AH70" s="544"/>
      <c r="AI70" s="294"/>
    </row>
    <row r="71" spans="1:35" s="190" customFormat="1" ht="13.15" customHeight="1">
      <c r="A71" s="308"/>
      <c r="B71" s="309"/>
      <c r="C71" s="309"/>
      <c r="D71" s="310" t="s">
        <v>861</v>
      </c>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2"/>
      <c r="AI71" s="313"/>
    </row>
    <row r="72" spans="1:35" s="190" customFormat="1" ht="3" customHeight="1">
      <c r="A72" s="181"/>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294"/>
    </row>
    <row r="73" spans="1:35" s="190" customFormat="1" ht="13.9" customHeight="1">
      <c r="A73" s="184" t="s">
        <v>862</v>
      </c>
      <c r="B73" s="195"/>
      <c r="C73" s="195"/>
      <c r="D73" s="195"/>
      <c r="E73" s="175" t="s">
        <v>863</v>
      </c>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294"/>
    </row>
    <row r="74" spans="1:35" s="190" customFormat="1" ht="2.25" customHeight="1">
      <c r="A74" s="184"/>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294"/>
    </row>
    <row r="75" spans="1:35" s="190" customFormat="1" ht="12.75" customHeight="1">
      <c r="A75" s="184"/>
      <c r="B75" s="195" t="s">
        <v>844</v>
      </c>
      <c r="C75" s="195"/>
      <c r="D75" s="195"/>
      <c r="E75" s="566" t="s">
        <v>864</v>
      </c>
      <c r="F75" s="566"/>
      <c r="G75" s="566"/>
      <c r="H75" s="566"/>
      <c r="I75" s="566"/>
      <c r="J75" s="566"/>
      <c r="K75" s="566"/>
      <c r="L75" s="566"/>
      <c r="M75" s="195"/>
      <c r="N75" s="195" t="s">
        <v>865</v>
      </c>
      <c r="O75" s="195"/>
      <c r="P75" s="195"/>
      <c r="Q75" s="195"/>
      <c r="R75" s="566" t="s">
        <v>690</v>
      </c>
      <c r="S75" s="566"/>
      <c r="T75" s="566"/>
      <c r="U75" s="566"/>
      <c r="V75" s="566"/>
      <c r="W75" s="566"/>
      <c r="X75" s="566"/>
      <c r="Y75" s="566"/>
      <c r="Z75" s="566"/>
      <c r="AA75" s="566"/>
      <c r="AB75" s="566"/>
      <c r="AC75" s="566"/>
      <c r="AD75" s="566"/>
      <c r="AE75" s="566"/>
      <c r="AF75" s="566"/>
      <c r="AG75" s="566"/>
      <c r="AH75" s="195"/>
      <c r="AI75" s="294"/>
    </row>
    <row r="76" spans="1:35" s="190" customFormat="1" ht="12" customHeight="1">
      <c r="A76" s="184"/>
      <c r="B76" s="195"/>
      <c r="C76" s="175" t="s">
        <v>344</v>
      </c>
      <c r="D76" s="195"/>
      <c r="E76" s="566"/>
      <c r="F76" s="566"/>
      <c r="G76" s="566"/>
      <c r="H76" s="566"/>
      <c r="I76" s="566"/>
      <c r="J76" s="566"/>
      <c r="K76" s="566"/>
      <c r="L76" s="566"/>
      <c r="M76" s="195"/>
      <c r="N76" s="195"/>
      <c r="O76" s="175" t="s">
        <v>692</v>
      </c>
      <c r="P76" s="195"/>
      <c r="Q76" s="195"/>
      <c r="R76" s="566"/>
      <c r="S76" s="566"/>
      <c r="T76" s="566"/>
      <c r="U76" s="566"/>
      <c r="V76" s="566"/>
      <c r="W76" s="566"/>
      <c r="X76" s="566"/>
      <c r="Y76" s="566"/>
      <c r="Z76" s="566"/>
      <c r="AA76" s="566"/>
      <c r="AB76" s="566"/>
      <c r="AC76" s="566"/>
      <c r="AD76" s="566"/>
      <c r="AE76" s="566"/>
      <c r="AF76" s="566"/>
      <c r="AG76" s="566"/>
      <c r="AH76" s="195"/>
      <c r="AI76" s="294"/>
    </row>
    <row r="77" spans="1:35" s="190" customFormat="1" ht="2.25" customHeight="1">
      <c r="A77" s="184"/>
      <c r="B77" s="195"/>
      <c r="C77" s="175"/>
      <c r="D77" s="195"/>
      <c r="E77" s="195"/>
      <c r="F77" s="195"/>
      <c r="G77" s="195"/>
      <c r="H77" s="195"/>
      <c r="I77" s="195"/>
      <c r="J77" s="195"/>
      <c r="K77" s="195"/>
      <c r="L77" s="195"/>
      <c r="M77" s="195"/>
      <c r="N77" s="195"/>
      <c r="O77" s="175"/>
      <c r="P77" s="195"/>
      <c r="Q77" s="195"/>
      <c r="R77" s="195"/>
      <c r="S77" s="195"/>
      <c r="T77" s="195"/>
      <c r="U77" s="195"/>
      <c r="V77" s="195"/>
      <c r="W77" s="195"/>
      <c r="X77" s="195"/>
      <c r="Y77" s="195"/>
      <c r="Z77" s="195"/>
      <c r="AA77" s="195"/>
      <c r="AB77" s="195"/>
      <c r="AC77" s="195"/>
      <c r="AD77" s="195"/>
      <c r="AE77" s="195"/>
      <c r="AF77" s="195"/>
      <c r="AG77" s="195"/>
      <c r="AH77" s="195"/>
      <c r="AI77" s="294"/>
    </row>
    <row r="78" spans="1:35" s="190" customFormat="1" ht="12.75" customHeight="1">
      <c r="A78" s="184"/>
      <c r="B78" s="195" t="s">
        <v>866</v>
      </c>
      <c r="C78" s="195"/>
      <c r="D78" s="195"/>
      <c r="E78" s="195"/>
      <c r="F78" s="195"/>
      <c r="G78" s="195"/>
      <c r="H78" s="175" t="s">
        <v>867</v>
      </c>
      <c r="I78" s="195"/>
      <c r="J78" s="195"/>
      <c r="K78" s="195"/>
      <c r="L78" s="195"/>
      <c r="M78" s="195"/>
      <c r="N78" s="195"/>
      <c r="O78" s="195"/>
      <c r="P78" s="195"/>
      <c r="Q78" s="195"/>
      <c r="R78" s="195"/>
      <c r="S78" s="195"/>
      <c r="T78" s="195"/>
      <c r="U78" s="195"/>
      <c r="V78" s="195"/>
      <c r="W78" s="203" t="s">
        <v>783</v>
      </c>
      <c r="X78" s="203"/>
      <c r="Y78" s="203"/>
      <c r="Z78" s="195"/>
      <c r="AA78" s="175" t="s">
        <v>539</v>
      </c>
      <c r="AB78" s="195"/>
      <c r="AC78" s="195"/>
      <c r="AD78" s="195"/>
      <c r="AE78" s="195"/>
      <c r="AF78" s="195"/>
      <c r="AG78" s="195"/>
      <c r="AH78" s="195"/>
      <c r="AI78" s="294"/>
    </row>
    <row r="79" spans="1:35" s="190" customFormat="1" ht="12.75" customHeight="1">
      <c r="A79" s="184"/>
      <c r="B79" s="195"/>
      <c r="C79" s="566" t="s">
        <v>868</v>
      </c>
      <c r="D79" s="566"/>
      <c r="E79" s="566"/>
      <c r="F79" s="566"/>
      <c r="G79" s="566"/>
      <c r="H79" s="566"/>
      <c r="I79" s="566"/>
      <c r="J79" s="566"/>
      <c r="K79" s="566"/>
      <c r="L79" s="566"/>
      <c r="M79" s="566"/>
      <c r="N79" s="566"/>
      <c r="O79" s="566"/>
      <c r="P79" s="566"/>
      <c r="Q79" s="566"/>
      <c r="R79" s="566"/>
      <c r="S79" s="566"/>
      <c r="T79" s="566"/>
      <c r="U79" s="566"/>
      <c r="V79" s="195"/>
      <c r="W79" s="487" t="s">
        <v>869</v>
      </c>
      <c r="X79" s="487"/>
      <c r="Y79" s="487"/>
      <c r="Z79" s="487"/>
      <c r="AA79" s="487"/>
      <c r="AB79" s="487"/>
      <c r="AC79" s="487"/>
      <c r="AD79" s="487"/>
      <c r="AE79" s="487"/>
      <c r="AF79" s="487"/>
      <c r="AG79" s="487"/>
      <c r="AH79" s="195"/>
      <c r="AI79" s="294"/>
    </row>
    <row r="80" spans="1:35" s="190" customFormat="1" ht="13.9" customHeight="1">
      <c r="A80" s="184"/>
      <c r="B80" s="195"/>
      <c r="C80" s="566"/>
      <c r="D80" s="566"/>
      <c r="E80" s="566"/>
      <c r="F80" s="566"/>
      <c r="G80" s="566"/>
      <c r="H80" s="566"/>
      <c r="I80" s="566"/>
      <c r="J80" s="566"/>
      <c r="K80" s="566"/>
      <c r="L80" s="566"/>
      <c r="M80" s="566"/>
      <c r="N80" s="566"/>
      <c r="O80" s="566"/>
      <c r="P80" s="566"/>
      <c r="Q80" s="566"/>
      <c r="R80" s="566"/>
      <c r="S80" s="566"/>
      <c r="T80" s="566"/>
      <c r="U80" s="566"/>
      <c r="V80" s="195"/>
      <c r="W80" s="487"/>
      <c r="X80" s="487"/>
      <c r="Y80" s="487"/>
      <c r="Z80" s="487"/>
      <c r="AA80" s="487"/>
      <c r="AB80" s="487"/>
      <c r="AC80" s="487"/>
      <c r="AD80" s="487"/>
      <c r="AE80" s="487"/>
      <c r="AF80" s="487"/>
      <c r="AG80" s="487"/>
      <c r="AH80" s="195"/>
      <c r="AI80" s="294"/>
    </row>
    <row r="81" spans="1:35" s="190" customFormat="1" ht="6.75" customHeight="1">
      <c r="A81" s="314"/>
      <c r="B81" s="315"/>
      <c r="C81" s="315"/>
      <c r="D81" s="315"/>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3"/>
    </row>
    <row r="82" spans="1:35" s="190" customFormat="1" ht="13.5" customHeight="1">
      <c r="A82" s="291"/>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94"/>
    </row>
    <row r="83" spans="1:35" s="190" customFormat="1" ht="13.5" customHeight="1">
      <c r="A83" s="184"/>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294"/>
    </row>
    <row r="84" spans="1:35" s="190" customFormat="1" ht="13.5" customHeight="1">
      <c r="A84" s="314"/>
      <c r="B84" s="315"/>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c r="AH84" s="315"/>
      <c r="AI84" s="313"/>
    </row>
    <row r="85" spans="1:35" ht="13.5" customHeight="1"/>
    <row r="86" spans="1:35" ht="13.5" customHeight="1"/>
    <row r="87" spans="1:35" ht="13.5" customHeight="1"/>
    <row r="88" spans="1:35" ht="13.5" customHeight="1"/>
    <row r="89" spans="1:35" ht="13.5" customHeight="1"/>
    <row r="90" spans="1:35" ht="13.5" customHeight="1"/>
  </sheetData>
  <sheetProtection selectLockedCells="1" selectUnlockedCells="1"/>
  <mergeCells count="30">
    <mergeCell ref="E75:L76"/>
    <mergeCell ref="R75:AG76"/>
    <mergeCell ref="C79:U80"/>
    <mergeCell ref="W79:AG80"/>
    <mergeCell ref="V64:X65"/>
    <mergeCell ref="AA64:AB65"/>
    <mergeCell ref="AE64:AF65"/>
    <mergeCell ref="A67:C67"/>
    <mergeCell ref="D67:AH67"/>
    <mergeCell ref="A69:C69"/>
    <mergeCell ref="D69:AH70"/>
    <mergeCell ref="B61:Q61"/>
    <mergeCell ref="Q35:AF36"/>
    <mergeCell ref="F40:P41"/>
    <mergeCell ref="AA40:AG41"/>
    <mergeCell ref="F43:AG44"/>
    <mergeCell ref="G46:P47"/>
    <mergeCell ref="X46:AG47"/>
    <mergeCell ref="F52:P53"/>
    <mergeCell ref="AA52:AG53"/>
    <mergeCell ref="F55:AG56"/>
    <mergeCell ref="G58:P59"/>
    <mergeCell ref="X58:AG59"/>
    <mergeCell ref="AE1:AI1"/>
    <mergeCell ref="W17:AB18"/>
    <mergeCell ref="C21:AH21"/>
    <mergeCell ref="D26:N26"/>
    <mergeCell ref="O26:U27"/>
    <mergeCell ref="AA26:AF27"/>
    <mergeCell ref="D27:N28"/>
  </mergeCells>
  <phoneticPr fontId="4"/>
  <dataValidations count="1">
    <dataValidation type="list" allowBlank="1" showErrorMessage="1" sqref="I23 P23 C26 C23 W26" xr:uid="{AEECFEFE-14CD-48AA-8FA0-A28756D896CB}">
      <formula1>"□,■"</formula1>
      <formula2>0</formula2>
    </dataValidation>
  </dataValidations>
  <printOptions horizontalCentered="1"/>
  <pageMargins left="0.2361111111111111" right="0.2361111111111111" top="0.15763888888888888" bottom="0.15763888888888888" header="0.51180555555555551" footer="0.51180555555555551"/>
  <pageSetup paperSize="9" scale="80"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55A3E-87B7-421F-8E49-AF5702497F20}">
  <sheetPr codeName="Sheet4">
    <tabColor theme="4" tint="0.59999389629810485"/>
    <pageSetUpPr fitToPage="1"/>
  </sheetPr>
  <dimension ref="A1:AL74"/>
  <sheetViews>
    <sheetView view="pageBreakPreview" topLeftCell="A20" zoomScaleNormal="130" zoomScaleSheetLayoutView="100" workbookViewId="0">
      <selection activeCell="B296" sqref="B296:G296"/>
    </sheetView>
  </sheetViews>
  <sheetFormatPr defaultColWidth="2.625" defaultRowHeight="12" customHeight="1"/>
  <cols>
    <col min="1" max="16384" width="2.625" style="231"/>
  </cols>
  <sheetData>
    <row r="1" spans="1:38" ht="19.899999999999999" customHeight="1">
      <c r="Z1" s="316"/>
      <c r="AA1" s="316"/>
      <c r="AB1" s="316"/>
      <c r="AC1" s="316"/>
      <c r="AD1" s="169"/>
      <c r="AE1" s="571"/>
      <c r="AF1" s="571"/>
      <c r="AG1" s="571"/>
      <c r="AH1" s="571"/>
      <c r="AI1" s="572"/>
      <c r="AJ1" s="572"/>
      <c r="AK1" s="572"/>
      <c r="AL1" s="572"/>
    </row>
    <row r="2" spans="1:38" s="238" customFormat="1" ht="13.35" customHeight="1">
      <c r="A2" s="238" t="s">
        <v>870</v>
      </c>
      <c r="AA2" s="172"/>
      <c r="AB2" s="172"/>
      <c r="AC2" s="166" t="s">
        <v>681</v>
      </c>
      <c r="AD2" s="172"/>
      <c r="AE2" s="172"/>
    </row>
    <row r="3" spans="1:38" ht="13.35" customHeight="1">
      <c r="A3" s="175" t="s">
        <v>871</v>
      </c>
      <c r="J3" s="254"/>
      <c r="AA3" s="166"/>
      <c r="AB3" s="166"/>
      <c r="AC3" s="175" t="s">
        <v>683</v>
      </c>
      <c r="AD3" s="166"/>
      <c r="AE3" s="166"/>
    </row>
    <row r="4" spans="1:38" ht="3" customHeight="1">
      <c r="A4" s="317"/>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9"/>
    </row>
    <row r="5" spans="1:38" s="276" customFormat="1" ht="13.35" customHeight="1">
      <c r="A5" s="230" t="s">
        <v>872</v>
      </c>
      <c r="L5" s="527" t="str">
        <f>IF(OR(入力フォーム!B28="中国",入力フォーム!B28="香港",入力フォーム!B28="台湾",入力フォーム!B28="韓国"),UPPER(TRIM(CONCATENATE(入力フォーム!B36," ",入力フォーム!B39,"(",入力フォーム!P36," ",入力フォーム!P39,")"))),UPPER(TRIM(CONCATENATE(入力フォーム!B36," ",入力フォーム!B39))))</f>
        <v/>
      </c>
      <c r="M5" s="527"/>
      <c r="N5" s="527"/>
      <c r="O5" s="527"/>
      <c r="P5" s="527"/>
      <c r="Q5" s="527"/>
      <c r="R5" s="527"/>
      <c r="S5" s="527"/>
      <c r="T5" s="527"/>
      <c r="U5" s="527"/>
      <c r="V5" s="527"/>
      <c r="W5" s="527"/>
      <c r="X5" s="527"/>
      <c r="Y5" s="527"/>
      <c r="Z5" s="527"/>
      <c r="AA5" s="527"/>
      <c r="AB5" s="527"/>
      <c r="AC5" s="527"/>
      <c r="AD5" s="527"/>
      <c r="AE5" s="527"/>
      <c r="AF5" s="527"/>
      <c r="AG5" s="527"/>
      <c r="AH5" s="527"/>
      <c r="AL5" s="271"/>
    </row>
    <row r="6" spans="1:38" s="276" customFormat="1" ht="13.35" customHeight="1">
      <c r="A6" s="296"/>
      <c r="B6" s="175" t="s">
        <v>873</v>
      </c>
      <c r="C6" s="320"/>
      <c r="D6" s="320"/>
      <c r="L6" s="527"/>
      <c r="M6" s="527"/>
      <c r="N6" s="527"/>
      <c r="O6" s="527"/>
      <c r="P6" s="527"/>
      <c r="Q6" s="527"/>
      <c r="R6" s="527"/>
      <c r="S6" s="527"/>
      <c r="T6" s="527"/>
      <c r="U6" s="527"/>
      <c r="V6" s="527"/>
      <c r="W6" s="527"/>
      <c r="X6" s="527"/>
      <c r="Y6" s="527"/>
      <c r="Z6" s="527"/>
      <c r="AA6" s="527"/>
      <c r="AB6" s="527"/>
      <c r="AC6" s="527"/>
      <c r="AD6" s="527"/>
      <c r="AE6" s="527"/>
      <c r="AF6" s="527"/>
      <c r="AG6" s="527"/>
      <c r="AH6" s="527"/>
      <c r="AL6" s="271"/>
    </row>
    <row r="7" spans="1:38" ht="3" customHeight="1">
      <c r="A7" s="239"/>
      <c r="C7" s="254"/>
      <c r="AL7" s="265"/>
    </row>
    <row r="8" spans="1:38" s="276" customFormat="1" ht="13.35" customHeight="1">
      <c r="A8" s="230" t="s">
        <v>874</v>
      </c>
      <c r="E8" s="175" t="s">
        <v>875</v>
      </c>
      <c r="AL8" s="271"/>
    </row>
    <row r="9" spans="1:38" s="276" customFormat="1" ht="13.35" customHeight="1">
      <c r="A9" s="296"/>
      <c r="B9" s="233" t="s">
        <v>876</v>
      </c>
      <c r="G9" s="493" t="s">
        <v>687</v>
      </c>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L9" s="271"/>
    </row>
    <row r="10" spans="1:38" s="276" customFormat="1" ht="13.35" customHeight="1">
      <c r="A10" s="296"/>
      <c r="C10" s="175" t="s">
        <v>877</v>
      </c>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L10" s="271"/>
    </row>
    <row r="11" spans="1:38" s="276" customFormat="1" ht="3" customHeight="1">
      <c r="A11" s="296"/>
      <c r="C11" s="254"/>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L11" s="271"/>
    </row>
    <row r="12" spans="1:38" s="276" customFormat="1" ht="13.35" customHeight="1">
      <c r="A12" s="296"/>
      <c r="B12" s="233" t="s">
        <v>689</v>
      </c>
      <c r="G12" s="493" t="s">
        <v>690</v>
      </c>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L12" s="271"/>
    </row>
    <row r="13" spans="1:38" s="276" customFormat="1" ht="13.35" customHeight="1">
      <c r="A13" s="296"/>
      <c r="C13" s="175" t="s">
        <v>692</v>
      </c>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L13" s="271"/>
    </row>
    <row r="14" spans="1:38" s="276" customFormat="1" ht="3" customHeight="1">
      <c r="A14" s="296"/>
      <c r="C14" s="254"/>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L14" s="271"/>
    </row>
    <row r="15" spans="1:38" s="276" customFormat="1" ht="13.35" customHeight="1">
      <c r="A15" s="321"/>
      <c r="B15" s="190"/>
      <c r="C15" s="195" t="s">
        <v>536</v>
      </c>
      <c r="D15" s="190"/>
      <c r="E15" s="190"/>
      <c r="F15" s="190"/>
      <c r="G15" s="487" t="s">
        <v>537</v>
      </c>
      <c r="H15" s="487"/>
      <c r="I15" s="487"/>
      <c r="J15" s="487"/>
      <c r="K15" s="487"/>
      <c r="L15" s="487"/>
      <c r="M15" s="487"/>
      <c r="N15" s="487"/>
      <c r="O15" s="487"/>
      <c r="P15" s="487"/>
      <c r="Q15" s="487"/>
      <c r="R15" s="190"/>
      <c r="S15" s="190"/>
      <c r="T15" s="190"/>
      <c r="U15" s="190"/>
      <c r="V15" s="190"/>
      <c r="W15" s="195"/>
      <c r="X15" s="190"/>
      <c r="Y15" s="190"/>
      <c r="Z15" s="190"/>
      <c r="AA15" s="190"/>
      <c r="AB15" s="190"/>
      <c r="AC15" s="190"/>
      <c r="AD15" s="195"/>
      <c r="AE15" s="190"/>
      <c r="AF15" s="190"/>
      <c r="AG15" s="190"/>
      <c r="AH15" s="190"/>
      <c r="AI15" s="190"/>
      <c r="AJ15" s="190"/>
      <c r="AL15" s="271"/>
    </row>
    <row r="16" spans="1:38" s="276" customFormat="1" ht="13.35" customHeight="1">
      <c r="A16" s="321"/>
      <c r="B16" s="190"/>
      <c r="C16" s="175" t="s">
        <v>539</v>
      </c>
      <c r="D16" s="190"/>
      <c r="E16" s="190"/>
      <c r="F16" s="190"/>
      <c r="G16" s="487"/>
      <c r="H16" s="487"/>
      <c r="I16" s="487"/>
      <c r="J16" s="487"/>
      <c r="K16" s="487"/>
      <c r="L16" s="487"/>
      <c r="M16" s="487"/>
      <c r="N16" s="487"/>
      <c r="O16" s="487"/>
      <c r="P16" s="487"/>
      <c r="Q16" s="487"/>
      <c r="R16" s="190"/>
      <c r="S16" s="190"/>
      <c r="T16" s="190"/>
      <c r="U16" s="190"/>
      <c r="V16" s="190"/>
      <c r="W16" s="190"/>
      <c r="X16" s="190"/>
      <c r="Y16" s="190"/>
      <c r="Z16" s="190"/>
      <c r="AA16" s="190"/>
      <c r="AB16" s="190"/>
      <c r="AC16" s="190"/>
      <c r="AD16" s="190"/>
      <c r="AE16" s="190"/>
      <c r="AF16" s="190"/>
      <c r="AG16" s="190"/>
      <c r="AH16" s="190"/>
      <c r="AI16" s="190"/>
      <c r="AJ16" s="190"/>
      <c r="AL16" s="271"/>
    </row>
    <row r="17" spans="1:38" s="276" customFormat="1" ht="3" customHeight="1">
      <c r="A17" s="321"/>
      <c r="B17" s="190"/>
      <c r="C17" s="175"/>
      <c r="D17" s="190"/>
      <c r="E17" s="190"/>
      <c r="F17" s="190"/>
      <c r="G17" s="227"/>
      <c r="H17" s="227"/>
      <c r="I17" s="227"/>
      <c r="J17" s="227"/>
      <c r="K17" s="227"/>
      <c r="L17" s="227"/>
      <c r="M17" s="227"/>
      <c r="N17" s="227"/>
      <c r="O17" s="227"/>
      <c r="P17" s="227"/>
      <c r="Q17" s="227"/>
      <c r="R17" s="190"/>
      <c r="S17" s="190"/>
      <c r="T17" s="190"/>
      <c r="U17" s="190"/>
      <c r="V17" s="190"/>
      <c r="W17" s="190"/>
      <c r="X17" s="190"/>
      <c r="Y17" s="190"/>
      <c r="Z17" s="190"/>
      <c r="AA17" s="190"/>
      <c r="AB17" s="190"/>
      <c r="AC17" s="190"/>
      <c r="AD17" s="190"/>
      <c r="AE17" s="190"/>
      <c r="AF17" s="190"/>
      <c r="AG17" s="190"/>
      <c r="AH17" s="190"/>
      <c r="AI17" s="190"/>
      <c r="AJ17" s="190"/>
      <c r="AL17" s="271"/>
    </row>
    <row r="18" spans="1:38" s="276" customFormat="1" ht="13.35" customHeight="1">
      <c r="A18" s="321"/>
      <c r="B18" s="195" t="s">
        <v>878</v>
      </c>
      <c r="C18" s="175"/>
      <c r="D18" s="190"/>
      <c r="E18" s="190"/>
      <c r="F18" s="190"/>
      <c r="G18" s="481" t="s">
        <v>687</v>
      </c>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190"/>
      <c r="AJ18" s="190"/>
      <c r="AL18" s="271"/>
    </row>
    <row r="19" spans="1:38" s="276" customFormat="1" ht="13.35" customHeight="1">
      <c r="A19" s="321"/>
      <c r="B19" s="195"/>
      <c r="C19" s="573" t="s">
        <v>879</v>
      </c>
      <c r="D19" s="573"/>
      <c r="E19" s="573"/>
      <c r="F19" s="573"/>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190"/>
      <c r="AJ19" s="190"/>
      <c r="AL19" s="271"/>
    </row>
    <row r="20" spans="1:38" s="276" customFormat="1" ht="3" customHeight="1">
      <c r="A20" s="321"/>
      <c r="B20" s="195"/>
      <c r="C20" s="175"/>
      <c r="D20" s="190"/>
      <c r="E20" s="190"/>
      <c r="F20" s="190"/>
      <c r="G20" s="227"/>
      <c r="H20" s="227"/>
      <c r="I20" s="227"/>
      <c r="J20" s="227"/>
      <c r="K20" s="227"/>
      <c r="L20" s="227"/>
      <c r="M20" s="227"/>
      <c r="N20" s="227"/>
      <c r="O20" s="227"/>
      <c r="P20" s="227"/>
      <c r="Q20" s="227"/>
      <c r="R20" s="190"/>
      <c r="S20" s="190"/>
      <c r="T20" s="190"/>
      <c r="U20" s="190"/>
      <c r="V20" s="190"/>
      <c r="W20" s="190"/>
      <c r="X20" s="190"/>
      <c r="Y20" s="190"/>
      <c r="Z20" s="190"/>
      <c r="AA20" s="190"/>
      <c r="AB20" s="190"/>
      <c r="AC20" s="190"/>
      <c r="AD20" s="190"/>
      <c r="AE20" s="190"/>
      <c r="AF20" s="190"/>
      <c r="AG20" s="190"/>
      <c r="AH20" s="190"/>
      <c r="AI20" s="190"/>
      <c r="AJ20" s="190"/>
      <c r="AL20" s="271"/>
    </row>
    <row r="21" spans="1:38" s="276" customFormat="1" ht="13.35" customHeight="1">
      <c r="A21" s="321"/>
      <c r="B21" s="195" t="s">
        <v>880</v>
      </c>
      <c r="C21" s="175"/>
      <c r="D21" s="190"/>
      <c r="E21" s="190"/>
      <c r="F21" s="190"/>
      <c r="G21" s="172"/>
      <c r="H21" s="172"/>
      <c r="I21" s="172"/>
      <c r="J21" s="172"/>
      <c r="K21" s="172"/>
      <c r="L21" s="172"/>
      <c r="M21" s="172"/>
      <c r="N21" s="172"/>
      <c r="O21" s="574">
        <v>9</v>
      </c>
      <c r="P21" s="574">
        <v>0</v>
      </c>
      <c r="Q21" s="574">
        <v>4</v>
      </c>
      <c r="R21" s="574">
        <v>0</v>
      </c>
      <c r="S21" s="574">
        <v>0</v>
      </c>
      <c r="T21" s="574">
        <v>0</v>
      </c>
      <c r="U21" s="574">
        <v>5</v>
      </c>
      <c r="V21" s="574">
        <v>0</v>
      </c>
      <c r="W21" s="574">
        <v>1</v>
      </c>
      <c r="X21" s="574">
        <v>9</v>
      </c>
      <c r="Y21" s="574">
        <v>2</v>
      </c>
      <c r="Z21" s="574">
        <v>2</v>
      </c>
      <c r="AA21" s="574">
        <v>2</v>
      </c>
      <c r="AB21" s="190"/>
      <c r="AC21" s="190"/>
      <c r="AD21" s="190"/>
      <c r="AE21" s="190"/>
      <c r="AF21" s="190"/>
      <c r="AG21" s="190"/>
      <c r="AH21" s="190"/>
      <c r="AI21" s="190"/>
      <c r="AJ21" s="190"/>
      <c r="AL21" s="271"/>
    </row>
    <row r="22" spans="1:38" s="276" customFormat="1" ht="13.35" customHeight="1">
      <c r="A22" s="321"/>
      <c r="B22" s="195"/>
      <c r="C22" s="573" t="s">
        <v>881</v>
      </c>
      <c r="D22" s="573"/>
      <c r="E22" s="573"/>
      <c r="F22" s="573"/>
      <c r="G22" s="573"/>
      <c r="H22" s="573"/>
      <c r="I22" s="573"/>
      <c r="J22" s="573"/>
      <c r="K22" s="573"/>
      <c r="L22" s="573"/>
      <c r="M22" s="573"/>
      <c r="N22" s="573"/>
      <c r="O22" s="574"/>
      <c r="P22" s="574"/>
      <c r="Q22" s="574"/>
      <c r="R22" s="574"/>
      <c r="S22" s="574"/>
      <c r="T22" s="574"/>
      <c r="U22" s="574"/>
      <c r="V22" s="574"/>
      <c r="W22" s="574"/>
      <c r="X22" s="574"/>
      <c r="Y22" s="574"/>
      <c r="Z22" s="574"/>
      <c r="AA22" s="574"/>
      <c r="AB22" s="190"/>
      <c r="AC22" s="190"/>
      <c r="AD22" s="190"/>
      <c r="AE22" s="190"/>
      <c r="AF22" s="190"/>
      <c r="AG22" s="190"/>
      <c r="AH22" s="190"/>
      <c r="AI22" s="190"/>
      <c r="AJ22" s="190"/>
      <c r="AL22" s="271"/>
    </row>
    <row r="23" spans="1:38" s="276" customFormat="1" ht="3" customHeight="1">
      <c r="A23" s="321"/>
      <c r="B23" s="190"/>
      <c r="C23" s="175"/>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L23" s="271"/>
    </row>
    <row r="24" spans="1:38" s="276" customFormat="1" ht="13.35" customHeight="1">
      <c r="A24" s="321"/>
      <c r="B24" s="195" t="s">
        <v>882</v>
      </c>
      <c r="C24" s="190"/>
      <c r="D24" s="190"/>
      <c r="E24" s="190"/>
      <c r="F24" s="190"/>
      <c r="G24" s="175" t="s">
        <v>883</v>
      </c>
      <c r="H24" s="175"/>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L24" s="271"/>
    </row>
    <row r="25" spans="1:38" s="276" customFormat="1" ht="13.35" customHeight="1">
      <c r="A25" s="321"/>
      <c r="B25" s="190"/>
      <c r="C25" s="322" t="s">
        <v>583</v>
      </c>
      <c r="D25" s="195" t="s">
        <v>884</v>
      </c>
      <c r="E25" s="190"/>
      <c r="F25" s="190"/>
      <c r="G25" s="190"/>
      <c r="H25" s="190"/>
      <c r="I25" s="322" t="s">
        <v>1</v>
      </c>
      <c r="J25" s="195" t="s">
        <v>885</v>
      </c>
      <c r="K25" s="190"/>
      <c r="L25" s="190"/>
      <c r="M25" s="190"/>
      <c r="N25" s="190"/>
      <c r="O25" s="322" t="s">
        <v>1</v>
      </c>
      <c r="P25" s="195" t="s">
        <v>886</v>
      </c>
      <c r="Q25" s="190"/>
      <c r="R25" s="190"/>
      <c r="S25" s="190"/>
      <c r="T25" s="190"/>
      <c r="U25" s="190"/>
      <c r="V25" s="190"/>
      <c r="W25" s="190"/>
      <c r="X25" s="190"/>
      <c r="Y25" s="190"/>
      <c r="Z25" s="190"/>
      <c r="AA25" s="190"/>
      <c r="AB25" s="190"/>
      <c r="AC25" s="190"/>
      <c r="AD25" s="190"/>
      <c r="AE25" s="190"/>
      <c r="AF25" s="190"/>
      <c r="AG25" s="190"/>
      <c r="AH25" s="190"/>
      <c r="AI25" s="190"/>
      <c r="AJ25" s="190"/>
      <c r="AL25" s="271"/>
    </row>
    <row r="26" spans="1:38" s="276" customFormat="1" ht="13.35" customHeight="1">
      <c r="A26" s="321"/>
      <c r="B26" s="190"/>
      <c r="C26" s="190"/>
      <c r="D26" s="175" t="s">
        <v>887</v>
      </c>
      <c r="E26" s="175"/>
      <c r="F26" s="175"/>
      <c r="G26" s="175"/>
      <c r="H26" s="175"/>
      <c r="I26" s="175"/>
      <c r="J26" s="175" t="s">
        <v>888</v>
      </c>
      <c r="K26" s="175"/>
      <c r="L26" s="175"/>
      <c r="M26" s="175"/>
      <c r="N26" s="175"/>
      <c r="O26" s="175"/>
      <c r="P26" s="175" t="s">
        <v>889</v>
      </c>
      <c r="Q26" s="175"/>
      <c r="R26" s="190"/>
      <c r="S26" s="190"/>
      <c r="T26" s="190"/>
      <c r="U26" s="190"/>
      <c r="V26" s="190"/>
      <c r="W26" s="190"/>
      <c r="X26" s="190"/>
      <c r="Y26" s="190"/>
      <c r="Z26" s="190"/>
      <c r="AA26" s="190"/>
      <c r="AB26" s="190"/>
      <c r="AC26" s="190"/>
      <c r="AD26" s="190"/>
      <c r="AE26" s="190"/>
      <c r="AF26" s="190"/>
      <c r="AG26" s="190"/>
      <c r="AH26" s="190"/>
      <c r="AI26" s="190"/>
      <c r="AJ26" s="190"/>
      <c r="AL26" s="271"/>
    </row>
    <row r="27" spans="1:38" s="276" customFormat="1" ht="13.35" customHeight="1">
      <c r="A27" s="321"/>
      <c r="B27" s="190"/>
      <c r="C27" s="322" t="s">
        <v>1</v>
      </c>
      <c r="D27" s="195" t="s">
        <v>890</v>
      </c>
      <c r="E27" s="175"/>
      <c r="F27" s="175"/>
      <c r="G27" s="175"/>
      <c r="H27" s="175"/>
      <c r="I27" s="175"/>
      <c r="J27" s="175"/>
      <c r="K27" s="175"/>
      <c r="L27" s="175"/>
      <c r="M27" s="175"/>
      <c r="N27" s="175"/>
      <c r="O27" s="175"/>
      <c r="P27" s="175"/>
      <c r="Q27" s="175"/>
      <c r="R27" s="190"/>
      <c r="S27" s="190"/>
      <c r="T27" s="190"/>
      <c r="U27" s="190"/>
      <c r="V27" s="190"/>
      <c r="W27" s="190"/>
      <c r="X27" s="190"/>
      <c r="Y27" s="190"/>
      <c r="Z27" s="190"/>
      <c r="AA27" s="190"/>
      <c r="AB27" s="190"/>
      <c r="AC27" s="190"/>
      <c r="AD27" s="190"/>
      <c r="AE27" s="190"/>
      <c r="AF27" s="190"/>
      <c r="AG27" s="190"/>
      <c r="AH27" s="190"/>
      <c r="AI27" s="190"/>
      <c r="AJ27" s="190"/>
      <c r="AL27" s="271"/>
    </row>
    <row r="28" spans="1:38" s="276" customFormat="1" ht="13.35" customHeight="1">
      <c r="A28" s="321"/>
      <c r="B28" s="190"/>
      <c r="C28" s="190"/>
      <c r="D28" s="175" t="s">
        <v>891</v>
      </c>
      <c r="E28" s="175"/>
      <c r="F28" s="175"/>
      <c r="G28" s="175"/>
      <c r="H28" s="175"/>
      <c r="I28" s="175"/>
      <c r="J28" s="175"/>
      <c r="K28" s="175"/>
      <c r="L28" s="175"/>
      <c r="M28" s="175"/>
      <c r="N28" s="175"/>
      <c r="O28" s="175"/>
      <c r="P28" s="175"/>
      <c r="Q28" s="175"/>
      <c r="R28" s="190"/>
      <c r="S28" s="190"/>
      <c r="T28" s="190"/>
      <c r="U28" s="190"/>
      <c r="V28" s="190"/>
      <c r="W28" s="190"/>
      <c r="X28" s="190"/>
      <c r="Y28" s="190"/>
      <c r="Z28" s="190"/>
      <c r="AA28" s="190"/>
      <c r="AB28" s="190"/>
      <c r="AC28" s="190"/>
      <c r="AD28" s="190"/>
      <c r="AE28" s="190"/>
      <c r="AF28" s="190"/>
      <c r="AG28" s="190"/>
      <c r="AH28" s="190"/>
      <c r="AI28" s="190"/>
      <c r="AJ28" s="190"/>
      <c r="AL28" s="271"/>
    </row>
    <row r="29" spans="1:38" s="276" customFormat="1" ht="13.35" customHeight="1">
      <c r="A29" s="321"/>
      <c r="B29" s="190"/>
      <c r="C29" s="322" t="s">
        <v>1</v>
      </c>
      <c r="D29" s="195" t="s">
        <v>892</v>
      </c>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L29" s="271"/>
    </row>
    <row r="30" spans="1:38" s="276" customFormat="1" ht="13.35" customHeight="1">
      <c r="A30" s="321"/>
      <c r="B30" s="190"/>
      <c r="C30" s="190"/>
      <c r="D30" s="175" t="s">
        <v>893</v>
      </c>
      <c r="E30" s="175"/>
      <c r="F30" s="175"/>
      <c r="G30" s="175"/>
      <c r="H30" s="175"/>
      <c r="I30" s="175"/>
      <c r="J30" s="175"/>
      <c r="K30" s="175"/>
      <c r="L30" s="175"/>
      <c r="M30" s="175"/>
      <c r="N30" s="175"/>
      <c r="O30" s="175"/>
      <c r="P30" s="175"/>
      <c r="Q30" s="175"/>
      <c r="R30" s="190"/>
      <c r="S30" s="190"/>
      <c r="T30" s="190"/>
      <c r="U30" s="190"/>
      <c r="V30" s="190"/>
      <c r="W30" s="190"/>
      <c r="X30" s="190"/>
      <c r="Y30" s="190"/>
      <c r="Z30" s="190"/>
      <c r="AA30" s="190"/>
      <c r="AB30" s="190"/>
      <c r="AC30" s="190"/>
      <c r="AD30" s="190"/>
      <c r="AE30" s="190"/>
      <c r="AF30" s="190"/>
      <c r="AG30" s="190"/>
      <c r="AH30" s="190"/>
      <c r="AI30" s="190"/>
      <c r="AJ30" s="190"/>
      <c r="AL30" s="271"/>
    </row>
    <row r="31" spans="1:38" s="276" customFormat="1" ht="13.35" customHeight="1">
      <c r="A31" s="321"/>
      <c r="B31" s="195" t="s">
        <v>894</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575"/>
      <c r="AF31" s="575"/>
      <c r="AG31" s="575"/>
      <c r="AH31" s="575"/>
      <c r="AI31" s="575"/>
      <c r="AJ31" s="575"/>
      <c r="AL31" s="271"/>
    </row>
    <row r="32" spans="1:38" s="276" customFormat="1" ht="13.35" customHeight="1">
      <c r="A32" s="321"/>
      <c r="B32" s="190"/>
      <c r="C32" s="175" t="s">
        <v>895</v>
      </c>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575"/>
      <c r="AF32" s="575"/>
      <c r="AG32" s="575"/>
      <c r="AH32" s="575"/>
      <c r="AI32" s="575"/>
      <c r="AJ32" s="575"/>
      <c r="AL32" s="271"/>
    </row>
    <row r="33" spans="1:38" s="276" customFormat="1" ht="13.35" customHeight="1">
      <c r="A33" s="321"/>
      <c r="B33" s="190"/>
      <c r="C33" s="175" t="s">
        <v>896</v>
      </c>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323"/>
      <c r="AG33" s="323"/>
      <c r="AH33" s="323"/>
      <c r="AI33" s="190"/>
      <c r="AJ33" s="190"/>
      <c r="AL33" s="271"/>
    </row>
    <row r="34" spans="1:38" s="276" customFormat="1" ht="13.35" customHeight="1">
      <c r="A34" s="321"/>
      <c r="B34" s="195" t="s">
        <v>897</v>
      </c>
      <c r="C34" s="324"/>
      <c r="D34" s="324"/>
      <c r="E34" s="324"/>
      <c r="F34" s="324"/>
      <c r="G34" s="324"/>
      <c r="H34" s="324"/>
      <c r="I34" s="324"/>
      <c r="J34" s="324"/>
      <c r="K34" s="324"/>
      <c r="L34" s="324"/>
      <c r="M34" s="324"/>
      <c r="N34" s="324"/>
      <c r="O34" s="324"/>
      <c r="P34" s="324"/>
      <c r="Q34" s="324"/>
      <c r="R34" s="324"/>
      <c r="S34" s="324"/>
      <c r="T34" s="324"/>
      <c r="U34" s="324"/>
      <c r="V34" s="324"/>
      <c r="W34" s="190"/>
      <c r="X34" s="190"/>
      <c r="Y34" s="190"/>
      <c r="Z34" s="324"/>
      <c r="AA34" s="324"/>
      <c r="AB34" s="480" t="s">
        <v>898</v>
      </c>
      <c r="AC34" s="480"/>
      <c r="AD34" s="480"/>
      <c r="AE34" s="190"/>
      <c r="AF34" s="190"/>
      <c r="AG34" s="190"/>
      <c r="AH34" s="324"/>
      <c r="AI34" s="190"/>
      <c r="AJ34" s="190"/>
      <c r="AL34" s="271"/>
    </row>
    <row r="35" spans="1:38" s="293" customFormat="1" ht="13.35" customHeight="1">
      <c r="A35" s="198"/>
      <c r="B35" s="325"/>
      <c r="C35" s="195" t="s">
        <v>899</v>
      </c>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485" t="s">
        <v>673</v>
      </c>
      <c r="AC35" s="485"/>
      <c r="AD35" s="485"/>
      <c r="AE35" s="325"/>
      <c r="AF35" s="325"/>
      <c r="AG35" s="325"/>
      <c r="AH35" s="325"/>
      <c r="AI35" s="199"/>
      <c r="AJ35" s="199"/>
      <c r="AL35" s="326"/>
    </row>
    <row r="36" spans="1:38" s="293" customFormat="1" ht="13.35" customHeight="1">
      <c r="A36" s="198"/>
      <c r="B36" s="325"/>
      <c r="C36" s="175" t="s">
        <v>900</v>
      </c>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199"/>
      <c r="AC36" s="199"/>
      <c r="AD36" s="199"/>
      <c r="AE36" s="325"/>
      <c r="AF36" s="325"/>
      <c r="AG36" s="325"/>
      <c r="AH36" s="325"/>
      <c r="AI36" s="199"/>
      <c r="AJ36" s="199"/>
      <c r="AL36" s="326"/>
    </row>
    <row r="37" spans="1:38" s="293" customFormat="1" ht="13.35" customHeight="1">
      <c r="A37" s="198"/>
      <c r="B37" s="325"/>
      <c r="C37" s="175" t="s">
        <v>901</v>
      </c>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199"/>
      <c r="AJ37" s="199"/>
      <c r="AL37" s="326"/>
    </row>
    <row r="38" spans="1:38" s="233" customFormat="1" ht="13.35" customHeight="1">
      <c r="A38" s="184"/>
      <c r="B38" s="195"/>
      <c r="C38" s="322" t="s">
        <v>1</v>
      </c>
      <c r="D38" s="195" t="s">
        <v>902</v>
      </c>
      <c r="E38" s="195"/>
      <c r="F38" s="195"/>
      <c r="G38" s="195"/>
      <c r="H38" s="195"/>
      <c r="I38" s="195"/>
      <c r="J38" s="195"/>
      <c r="K38" s="195"/>
      <c r="L38" s="195"/>
      <c r="M38" s="195"/>
      <c r="N38" s="195"/>
      <c r="O38" s="322" t="s">
        <v>1</v>
      </c>
      <c r="P38" s="195" t="s">
        <v>903</v>
      </c>
      <c r="Q38" s="195"/>
      <c r="R38" s="195"/>
      <c r="S38" s="195"/>
      <c r="T38" s="195"/>
      <c r="U38" s="195"/>
      <c r="V38" s="195"/>
      <c r="W38" s="322" t="s">
        <v>1</v>
      </c>
      <c r="X38" s="195" t="s">
        <v>904</v>
      </c>
      <c r="Y38" s="195"/>
      <c r="Z38" s="195"/>
      <c r="AA38" s="195"/>
      <c r="AB38" s="195"/>
      <c r="AC38" s="195"/>
      <c r="AD38" s="195"/>
      <c r="AE38" s="322" t="s">
        <v>1</v>
      </c>
      <c r="AF38" s="195" t="s">
        <v>905</v>
      </c>
      <c r="AG38" s="195"/>
      <c r="AH38" s="195"/>
      <c r="AI38" s="195"/>
      <c r="AJ38" s="195"/>
      <c r="AL38" s="256"/>
    </row>
    <row r="39" spans="1:38" s="328" customFormat="1" ht="13.35" customHeight="1">
      <c r="A39" s="327"/>
      <c r="B39" s="174"/>
      <c r="C39" s="174"/>
      <c r="D39" s="206" t="s">
        <v>906</v>
      </c>
      <c r="E39" s="199"/>
      <c r="F39" s="199"/>
      <c r="G39" s="199"/>
      <c r="H39" s="199"/>
      <c r="I39" s="199"/>
      <c r="J39" s="199"/>
      <c r="K39" s="199"/>
      <c r="L39" s="199"/>
      <c r="M39" s="199"/>
      <c r="N39" s="199"/>
      <c r="O39" s="174"/>
      <c r="P39" s="206" t="s">
        <v>907</v>
      </c>
      <c r="Q39" s="199"/>
      <c r="R39" s="199"/>
      <c r="S39" s="174"/>
      <c r="T39" s="199"/>
      <c r="U39" s="199"/>
      <c r="V39" s="199"/>
      <c r="W39" s="174"/>
      <c r="X39" s="206" t="s">
        <v>908</v>
      </c>
      <c r="Y39" s="174"/>
      <c r="Z39" s="199"/>
      <c r="AA39" s="174"/>
      <c r="AB39" s="199"/>
      <c r="AC39" s="199"/>
      <c r="AD39" s="174"/>
      <c r="AE39" s="174"/>
      <c r="AF39" s="206" t="s">
        <v>909</v>
      </c>
      <c r="AG39" s="199"/>
      <c r="AH39" s="174"/>
      <c r="AI39" s="174"/>
      <c r="AJ39" s="174"/>
      <c r="AL39" s="329"/>
    </row>
    <row r="40" spans="1:38" s="233" customFormat="1" ht="13.35" customHeight="1">
      <c r="A40" s="184"/>
      <c r="B40" s="195"/>
      <c r="C40" s="322" t="s">
        <v>1</v>
      </c>
      <c r="D40" s="195" t="s">
        <v>910</v>
      </c>
      <c r="E40" s="195"/>
      <c r="F40" s="195"/>
      <c r="G40" s="195"/>
      <c r="H40" s="195"/>
      <c r="I40" s="195"/>
      <c r="J40" s="195"/>
      <c r="K40" s="195"/>
      <c r="L40" s="195"/>
      <c r="M40" s="195"/>
      <c r="N40" s="195"/>
      <c r="O40" s="195"/>
      <c r="P40" s="195"/>
      <c r="Q40" s="195"/>
      <c r="R40" s="195"/>
      <c r="S40" s="195"/>
      <c r="T40" s="195"/>
      <c r="U40" s="195"/>
      <c r="V40" s="195"/>
      <c r="W40" s="322" t="s">
        <v>1</v>
      </c>
      <c r="X40" s="195" t="s">
        <v>722</v>
      </c>
      <c r="Y40" s="195"/>
      <c r="Z40" s="195"/>
      <c r="AA40" s="576"/>
      <c r="AB40" s="576"/>
      <c r="AC40" s="576"/>
      <c r="AD40" s="576"/>
      <c r="AE40" s="576"/>
      <c r="AF40" s="576"/>
      <c r="AG40" s="203" t="s">
        <v>650</v>
      </c>
      <c r="AH40" s="180"/>
      <c r="AI40" s="195"/>
      <c r="AJ40" s="195"/>
      <c r="AL40" s="256"/>
    </row>
    <row r="41" spans="1:38" s="276" customFormat="1" ht="13.35" customHeight="1">
      <c r="A41" s="321"/>
      <c r="B41" s="190"/>
      <c r="C41" s="190"/>
      <c r="D41" s="206" t="s">
        <v>911</v>
      </c>
      <c r="E41" s="190"/>
      <c r="F41" s="190"/>
      <c r="G41" s="190"/>
      <c r="H41" s="190"/>
      <c r="I41" s="190"/>
      <c r="J41" s="190"/>
      <c r="K41" s="190"/>
      <c r="L41" s="190"/>
      <c r="M41" s="190"/>
      <c r="N41" s="190"/>
      <c r="O41" s="190"/>
      <c r="P41" s="190"/>
      <c r="Q41" s="190"/>
      <c r="R41" s="190"/>
      <c r="S41" s="190"/>
      <c r="T41" s="190"/>
      <c r="U41" s="190"/>
      <c r="V41" s="190"/>
      <c r="W41" s="190"/>
      <c r="X41" s="206" t="s">
        <v>618</v>
      </c>
      <c r="Y41" s="190"/>
      <c r="Z41" s="190"/>
      <c r="AA41" s="576"/>
      <c r="AB41" s="576"/>
      <c r="AC41" s="576"/>
      <c r="AD41" s="576"/>
      <c r="AE41" s="576"/>
      <c r="AF41" s="576"/>
      <c r="AG41" s="180"/>
      <c r="AH41" s="180"/>
      <c r="AI41" s="190"/>
      <c r="AJ41" s="190"/>
      <c r="AL41" s="271"/>
    </row>
    <row r="42" spans="1:38" s="276" customFormat="1" ht="13.35" customHeight="1">
      <c r="A42" s="184" t="s">
        <v>912</v>
      </c>
      <c r="B42" s="190"/>
      <c r="C42" s="190"/>
      <c r="D42" s="190"/>
      <c r="E42" s="190"/>
      <c r="F42" s="190"/>
      <c r="G42" s="190"/>
      <c r="H42" s="330"/>
      <c r="I42" s="481" t="str">
        <f ca="1">IF(入力フォーム!B24="■",YEAR(TODAY())+1,IF(入力フォーム!B25="■",YEAR(TODAY()),""))</f>
        <v/>
      </c>
      <c r="J42" s="481"/>
      <c r="K42" s="481"/>
      <c r="L42" s="481"/>
      <c r="M42" s="480" t="s">
        <v>501</v>
      </c>
      <c r="N42" s="480"/>
      <c r="O42" s="481" t="str">
        <f>IF(入力フォーム!B24="■",4,IF(入力フォーム!B25="■",10,""))</f>
        <v/>
      </c>
      <c r="P42" s="481"/>
      <c r="Q42" s="480" t="s">
        <v>502</v>
      </c>
      <c r="R42" s="480"/>
      <c r="S42" s="481">
        <v>1</v>
      </c>
      <c r="T42" s="481"/>
      <c r="U42" s="195" t="s">
        <v>503</v>
      </c>
      <c r="V42" s="190"/>
      <c r="W42" s="190"/>
      <c r="X42" s="190"/>
      <c r="Y42" s="190"/>
      <c r="Z42" s="190"/>
      <c r="AA42" s="190"/>
      <c r="AB42" s="190"/>
      <c r="AC42" s="190"/>
      <c r="AD42" s="190"/>
      <c r="AE42" s="190"/>
      <c r="AF42" s="190"/>
      <c r="AG42" s="190"/>
      <c r="AH42" s="190"/>
      <c r="AI42" s="190"/>
      <c r="AJ42" s="190"/>
      <c r="AL42" s="271"/>
    </row>
    <row r="43" spans="1:38" s="276" customFormat="1" ht="13.35" customHeight="1">
      <c r="A43" s="321"/>
      <c r="B43" s="175" t="s">
        <v>913</v>
      </c>
      <c r="C43" s="175"/>
      <c r="D43" s="175"/>
      <c r="E43" s="175"/>
      <c r="F43" s="175"/>
      <c r="G43" s="175"/>
      <c r="H43" s="227"/>
      <c r="I43" s="481"/>
      <c r="J43" s="481"/>
      <c r="K43" s="481"/>
      <c r="L43" s="481"/>
      <c r="M43" s="482" t="s">
        <v>506</v>
      </c>
      <c r="N43" s="482"/>
      <c r="O43" s="481"/>
      <c r="P43" s="481"/>
      <c r="Q43" s="482" t="s">
        <v>914</v>
      </c>
      <c r="R43" s="482"/>
      <c r="S43" s="481"/>
      <c r="T43" s="481"/>
      <c r="U43" s="212" t="s">
        <v>508</v>
      </c>
      <c r="V43" s="190"/>
      <c r="W43" s="190"/>
      <c r="X43" s="190"/>
      <c r="Y43" s="190"/>
      <c r="Z43" s="190"/>
      <c r="AA43" s="190"/>
      <c r="AB43" s="190"/>
      <c r="AC43" s="190"/>
      <c r="AD43" s="190"/>
      <c r="AE43" s="190"/>
      <c r="AF43" s="190"/>
      <c r="AG43" s="190"/>
      <c r="AH43" s="190"/>
      <c r="AI43" s="190"/>
      <c r="AJ43" s="190"/>
      <c r="AL43" s="271"/>
    </row>
    <row r="44" spans="1:38" s="276" customFormat="1" ht="3" customHeight="1">
      <c r="A44" s="321"/>
      <c r="B44" s="175"/>
      <c r="C44" s="175"/>
      <c r="D44" s="175"/>
      <c r="E44" s="175"/>
      <c r="F44" s="175"/>
      <c r="G44" s="175"/>
      <c r="H44" s="175"/>
      <c r="I44" s="175"/>
      <c r="J44" s="175"/>
      <c r="K44" s="175"/>
      <c r="L44" s="175"/>
      <c r="M44" s="175"/>
      <c r="N44" s="175"/>
      <c r="O44" s="175"/>
      <c r="P44" s="190"/>
      <c r="Q44" s="209"/>
      <c r="R44" s="175"/>
      <c r="S44" s="175"/>
      <c r="T44" s="175"/>
      <c r="U44" s="175"/>
      <c r="V44" s="190"/>
      <c r="W44" s="190"/>
      <c r="X44" s="190"/>
      <c r="Y44" s="190"/>
      <c r="Z44" s="190"/>
      <c r="AA44" s="190"/>
      <c r="AB44" s="190"/>
      <c r="AC44" s="190"/>
      <c r="AD44" s="190"/>
      <c r="AE44" s="190"/>
      <c r="AF44" s="190"/>
      <c r="AG44" s="190"/>
      <c r="AH44" s="190"/>
      <c r="AI44" s="190"/>
      <c r="AJ44" s="190"/>
      <c r="AL44" s="271"/>
    </row>
    <row r="45" spans="1:38" s="276" customFormat="1" ht="13.35" customHeight="1">
      <c r="A45" s="184" t="s">
        <v>915</v>
      </c>
      <c r="B45" s="190"/>
      <c r="C45" s="190"/>
      <c r="D45" s="190"/>
      <c r="E45" s="190"/>
      <c r="F45" s="190"/>
      <c r="G45" s="190"/>
      <c r="H45" s="190"/>
      <c r="I45" s="172"/>
      <c r="J45" s="172"/>
      <c r="K45" s="172"/>
      <c r="L45" s="172"/>
      <c r="M45" s="172"/>
      <c r="N45" s="491">
        <v>20</v>
      </c>
      <c r="O45" s="491"/>
      <c r="P45" s="491"/>
      <c r="Q45" s="491"/>
      <c r="R45" s="491"/>
      <c r="S45" s="491"/>
      <c r="T45" s="491"/>
      <c r="U45" s="491"/>
      <c r="V45" s="491"/>
      <c r="W45" s="491"/>
      <c r="X45" s="195" t="s">
        <v>916</v>
      </c>
      <c r="Y45" s="190"/>
      <c r="Z45" s="190"/>
      <c r="AA45" s="190"/>
      <c r="AB45" s="190"/>
      <c r="AC45" s="190"/>
      <c r="AD45" s="190"/>
      <c r="AE45" s="190"/>
      <c r="AF45" s="190"/>
      <c r="AG45" s="190"/>
      <c r="AH45" s="190"/>
      <c r="AI45" s="190"/>
      <c r="AJ45" s="190"/>
      <c r="AL45" s="271"/>
    </row>
    <row r="46" spans="1:38" s="276" customFormat="1" ht="13.35" customHeight="1">
      <c r="A46" s="321"/>
      <c r="B46" s="175" t="s">
        <v>917</v>
      </c>
      <c r="C46" s="190"/>
      <c r="D46" s="190"/>
      <c r="E46" s="190"/>
      <c r="F46" s="190"/>
      <c r="G46" s="190"/>
      <c r="H46" s="190"/>
      <c r="I46" s="172"/>
      <c r="J46" s="172"/>
      <c r="K46" s="172"/>
      <c r="L46" s="172"/>
      <c r="M46" s="172"/>
      <c r="N46" s="491"/>
      <c r="O46" s="491"/>
      <c r="P46" s="491"/>
      <c r="Q46" s="491"/>
      <c r="R46" s="491"/>
      <c r="S46" s="491"/>
      <c r="T46" s="491"/>
      <c r="U46" s="491"/>
      <c r="V46" s="491"/>
      <c r="W46" s="491"/>
      <c r="X46" s="206" t="s">
        <v>918</v>
      </c>
      <c r="Y46" s="190"/>
      <c r="Z46" s="190"/>
      <c r="AA46" s="190"/>
      <c r="AB46" s="190"/>
      <c r="AC46" s="190"/>
      <c r="AD46" s="190"/>
      <c r="AE46" s="190"/>
      <c r="AF46" s="190"/>
      <c r="AG46" s="190"/>
      <c r="AH46" s="190"/>
      <c r="AI46" s="190"/>
      <c r="AJ46" s="190"/>
      <c r="AL46" s="271"/>
    </row>
    <row r="47" spans="1:38" s="276" customFormat="1" ht="3" customHeight="1">
      <c r="A47" s="321"/>
      <c r="B47" s="175"/>
      <c r="C47" s="190"/>
      <c r="D47" s="190"/>
      <c r="E47" s="190"/>
      <c r="F47" s="190"/>
      <c r="G47" s="190"/>
      <c r="H47" s="190"/>
      <c r="I47" s="227"/>
      <c r="J47" s="227"/>
      <c r="K47" s="227"/>
      <c r="L47" s="227"/>
      <c r="M47" s="227"/>
      <c r="N47" s="227"/>
      <c r="O47" s="227"/>
      <c r="P47" s="227"/>
      <c r="Q47" s="227"/>
      <c r="R47" s="227"/>
      <c r="S47" s="227"/>
      <c r="T47" s="227"/>
      <c r="U47" s="227"/>
      <c r="V47" s="190"/>
      <c r="W47" s="190"/>
      <c r="X47" s="190"/>
      <c r="Y47" s="190"/>
      <c r="Z47" s="190"/>
      <c r="AA47" s="190"/>
      <c r="AB47" s="190"/>
      <c r="AC47" s="190"/>
      <c r="AD47" s="190"/>
      <c r="AE47" s="190"/>
      <c r="AF47" s="190"/>
      <c r="AG47" s="190"/>
      <c r="AH47" s="190"/>
      <c r="AI47" s="190"/>
      <c r="AJ47" s="190"/>
      <c r="AL47" s="271"/>
    </row>
    <row r="48" spans="1:38" s="276" customFormat="1" ht="13.35" customHeight="1">
      <c r="A48" s="184" t="s">
        <v>919</v>
      </c>
      <c r="B48" s="190"/>
      <c r="C48" s="190"/>
      <c r="D48" s="190"/>
      <c r="E48" s="190"/>
      <c r="F48" s="175" t="s">
        <v>920</v>
      </c>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L48" s="271"/>
    </row>
    <row r="49" spans="1:38" s="233" customFormat="1" ht="13.35" customHeight="1">
      <c r="A49" s="321"/>
      <c r="B49" s="229" t="s">
        <v>1</v>
      </c>
      <c r="C49" s="203" t="s">
        <v>709</v>
      </c>
      <c r="D49" s="203"/>
      <c r="E49" s="203"/>
      <c r="F49" s="203"/>
      <c r="G49" s="203"/>
      <c r="H49" s="203"/>
      <c r="I49" s="195"/>
      <c r="J49" s="195"/>
      <c r="K49" s="203"/>
      <c r="L49" s="203"/>
      <c r="M49" s="229" t="s">
        <v>1</v>
      </c>
      <c r="N49" s="203" t="s">
        <v>710</v>
      </c>
      <c r="O49" s="203"/>
      <c r="P49" s="195"/>
      <c r="Q49" s="195"/>
      <c r="R49" s="203"/>
      <c r="S49" s="203"/>
      <c r="T49" s="203"/>
      <c r="U49" s="203"/>
      <c r="V49" s="203"/>
      <c r="W49" s="203"/>
      <c r="X49" s="203"/>
      <c r="Y49" s="203"/>
      <c r="Z49" s="190"/>
      <c r="AA49" s="331"/>
      <c r="AB49" s="203"/>
      <c r="AC49" s="190"/>
      <c r="AD49" s="190"/>
      <c r="AE49" s="203"/>
      <c r="AF49" s="203"/>
      <c r="AG49" s="195"/>
      <c r="AH49" s="203"/>
      <c r="AI49" s="195"/>
      <c r="AJ49" s="195"/>
      <c r="AL49" s="256"/>
    </row>
    <row r="50" spans="1:38" s="233" customFormat="1" ht="13.35" customHeight="1">
      <c r="A50" s="321"/>
      <c r="B50" s="201"/>
      <c r="C50" s="206" t="s">
        <v>714</v>
      </c>
      <c r="D50" s="199"/>
      <c r="E50" s="199"/>
      <c r="F50" s="199"/>
      <c r="G50" s="199"/>
      <c r="H50" s="199"/>
      <c r="I50" s="199"/>
      <c r="J50" s="199"/>
      <c r="K50" s="199"/>
      <c r="L50" s="199"/>
      <c r="M50" s="199"/>
      <c r="N50" s="206" t="s">
        <v>715</v>
      </c>
      <c r="O50" s="199"/>
      <c r="P50" s="199"/>
      <c r="Q50" s="199"/>
      <c r="R50" s="199"/>
      <c r="S50" s="199"/>
      <c r="T50" s="199"/>
      <c r="U50" s="199"/>
      <c r="V50" s="199"/>
      <c r="W50" s="199"/>
      <c r="X50" s="199"/>
      <c r="Y50" s="199"/>
      <c r="Z50" s="199"/>
      <c r="AA50" s="199"/>
      <c r="AB50" s="199"/>
      <c r="AC50" s="190"/>
      <c r="AD50" s="190"/>
      <c r="AE50" s="199"/>
      <c r="AF50" s="201"/>
      <c r="AG50" s="201"/>
      <c r="AH50" s="201"/>
      <c r="AI50" s="195"/>
      <c r="AJ50" s="195"/>
      <c r="AL50" s="256"/>
    </row>
    <row r="51" spans="1:38" s="233" customFormat="1" ht="13.35" customHeight="1">
      <c r="A51" s="321"/>
      <c r="B51" s="229" t="s">
        <v>1</v>
      </c>
      <c r="C51" s="203" t="s">
        <v>921</v>
      </c>
      <c r="D51" s="203"/>
      <c r="E51" s="190"/>
      <c r="F51" s="190"/>
      <c r="G51" s="203"/>
      <c r="H51" s="199"/>
      <c r="I51" s="199"/>
      <c r="J51" s="199"/>
      <c r="K51" s="199"/>
      <c r="L51" s="199"/>
      <c r="M51" s="199"/>
      <c r="N51" s="199"/>
      <c r="O51" s="229" t="s">
        <v>1</v>
      </c>
      <c r="P51" s="203" t="s">
        <v>922</v>
      </c>
      <c r="Q51" s="199"/>
      <c r="R51" s="172"/>
      <c r="S51" s="172"/>
      <c r="T51" s="199"/>
      <c r="U51" s="190"/>
      <c r="V51" s="190"/>
      <c r="W51" s="199"/>
      <c r="X51" s="201"/>
      <c r="Y51" s="201"/>
      <c r="Z51" s="201"/>
      <c r="AA51" s="229" t="s">
        <v>1</v>
      </c>
      <c r="AB51" s="203" t="s">
        <v>923</v>
      </c>
      <c r="AC51" s="203"/>
      <c r="AD51" s="203"/>
      <c r="AE51" s="203"/>
      <c r="AF51" s="203"/>
      <c r="AG51" s="203"/>
      <c r="AI51" s="195"/>
      <c r="AJ51" s="195"/>
      <c r="AL51" s="256"/>
    </row>
    <row r="52" spans="1:38" s="328" customFormat="1" ht="13.35" customHeight="1">
      <c r="A52" s="321"/>
      <c r="B52" s="201"/>
      <c r="C52" s="577" t="s">
        <v>924</v>
      </c>
      <c r="D52" s="577"/>
      <c r="E52" s="577"/>
      <c r="F52" s="577"/>
      <c r="G52" s="577"/>
      <c r="H52" s="577"/>
      <c r="I52" s="577"/>
      <c r="J52" s="577"/>
      <c r="K52" s="577"/>
      <c r="L52" s="577"/>
      <c r="M52" s="577"/>
      <c r="N52" s="199"/>
      <c r="O52" s="199"/>
      <c r="P52" s="577" t="s">
        <v>925</v>
      </c>
      <c r="Q52" s="577"/>
      <c r="R52" s="577"/>
      <c r="S52" s="577"/>
      <c r="T52" s="577"/>
      <c r="U52" s="577"/>
      <c r="V52" s="577"/>
      <c r="W52" s="577"/>
      <c r="X52" s="577"/>
      <c r="Y52" s="577"/>
      <c r="Z52" s="332"/>
      <c r="AA52" s="201"/>
      <c r="AB52" s="206" t="s">
        <v>926</v>
      </c>
      <c r="AC52" s="199"/>
      <c r="AD52" s="199"/>
      <c r="AE52" s="199"/>
      <c r="AF52" s="199"/>
      <c r="AG52" s="199"/>
      <c r="AI52" s="174"/>
      <c r="AJ52" s="174"/>
      <c r="AL52" s="329"/>
    </row>
    <row r="53" spans="1:38" s="328" customFormat="1" ht="13.35" customHeight="1">
      <c r="A53" s="321"/>
      <c r="B53" s="201"/>
      <c r="C53" s="577"/>
      <c r="D53" s="577"/>
      <c r="E53" s="577"/>
      <c r="F53" s="577"/>
      <c r="G53" s="577"/>
      <c r="H53" s="577"/>
      <c r="I53" s="577"/>
      <c r="J53" s="577"/>
      <c r="K53" s="577"/>
      <c r="L53" s="577"/>
      <c r="M53" s="577"/>
      <c r="N53" s="199"/>
      <c r="O53" s="199"/>
      <c r="P53" s="577"/>
      <c r="Q53" s="577"/>
      <c r="R53" s="577"/>
      <c r="S53" s="577"/>
      <c r="T53" s="577"/>
      <c r="U53" s="577"/>
      <c r="V53" s="577"/>
      <c r="W53" s="577"/>
      <c r="X53" s="577"/>
      <c r="Y53" s="577"/>
      <c r="Z53" s="332"/>
      <c r="AI53" s="174"/>
      <c r="AJ53" s="174"/>
      <c r="AL53" s="329"/>
    </row>
    <row r="54" spans="1:38" s="233" customFormat="1" ht="13.35" customHeight="1">
      <c r="A54" s="296"/>
      <c r="B54" s="333" t="s">
        <v>1</v>
      </c>
      <c r="C54" s="251" t="s">
        <v>927</v>
      </c>
      <c r="D54" s="238"/>
      <c r="E54" s="238"/>
      <c r="F54" s="238"/>
      <c r="G54" s="251"/>
      <c r="H54" s="251"/>
      <c r="O54" s="333" t="s">
        <v>1</v>
      </c>
      <c r="P54" s="251" t="s">
        <v>928</v>
      </c>
      <c r="Q54" s="238"/>
      <c r="R54" s="238"/>
      <c r="S54" s="238"/>
      <c r="T54" s="251"/>
      <c r="U54" s="251"/>
      <c r="V54" s="251"/>
      <c r="W54" s="293"/>
      <c r="Z54" s="333" t="s">
        <v>1</v>
      </c>
      <c r="AA54" s="203" t="s">
        <v>929</v>
      </c>
      <c r="AB54" s="203"/>
      <c r="AC54" s="172"/>
      <c r="AD54" s="331"/>
      <c r="AE54" s="203"/>
      <c r="AF54" s="190"/>
      <c r="AG54" s="190"/>
      <c r="AH54" s="203"/>
      <c r="AI54" s="203"/>
      <c r="AJ54" s="203"/>
      <c r="AL54" s="256"/>
    </row>
    <row r="55" spans="1:38" s="233" customFormat="1" ht="13.35" customHeight="1">
      <c r="A55" s="296"/>
      <c r="B55" s="293"/>
      <c r="C55" s="334" t="s">
        <v>930</v>
      </c>
      <c r="D55" s="293"/>
      <c r="E55" s="293"/>
      <c r="F55" s="293"/>
      <c r="G55" s="293"/>
      <c r="H55" s="293"/>
      <c r="O55" s="293"/>
      <c r="P55" s="334" t="s">
        <v>931</v>
      </c>
      <c r="Q55" s="293"/>
      <c r="R55" s="293"/>
      <c r="S55" s="293"/>
      <c r="T55" s="293"/>
      <c r="U55" s="293"/>
      <c r="V55" s="293"/>
      <c r="W55" s="293"/>
      <c r="Z55" s="293"/>
      <c r="AA55" s="206" t="s">
        <v>932</v>
      </c>
      <c r="AB55" s="199"/>
      <c r="AC55" s="199"/>
      <c r="AD55" s="199"/>
      <c r="AE55" s="199"/>
      <c r="AF55" s="190"/>
      <c r="AG55" s="190"/>
      <c r="AH55" s="199"/>
      <c r="AI55" s="199"/>
      <c r="AJ55" s="201"/>
      <c r="AL55" s="256"/>
    </row>
    <row r="56" spans="1:38" s="233" customFormat="1" ht="13.35" customHeight="1">
      <c r="A56" s="296"/>
      <c r="B56" s="333" t="s">
        <v>1</v>
      </c>
      <c r="C56" s="251" t="s">
        <v>933</v>
      </c>
      <c r="D56" s="293"/>
      <c r="E56" s="293"/>
      <c r="F56" s="293"/>
      <c r="G56" s="293"/>
      <c r="H56" s="293"/>
      <c r="I56" s="293"/>
      <c r="J56" s="293"/>
      <c r="K56" s="293"/>
      <c r="L56" s="293"/>
      <c r="M56" s="293"/>
      <c r="N56" s="293"/>
      <c r="O56" s="333" t="s">
        <v>1</v>
      </c>
      <c r="P56" s="251" t="s">
        <v>934</v>
      </c>
      <c r="Q56" s="293"/>
      <c r="R56" s="238"/>
      <c r="S56" s="238"/>
      <c r="T56" s="293"/>
      <c r="U56" s="276"/>
      <c r="V56" s="276"/>
      <c r="W56" s="293"/>
      <c r="X56" s="293"/>
      <c r="Y56" s="335"/>
      <c r="Z56" s="333" t="s">
        <v>1</v>
      </c>
      <c r="AA56" s="203" t="s">
        <v>935</v>
      </c>
      <c r="AB56" s="203"/>
      <c r="AC56" s="203"/>
      <c r="AD56" s="203"/>
      <c r="AE56" s="203"/>
      <c r="AF56" s="203"/>
      <c r="AG56" s="203"/>
      <c r="AI56" s="195"/>
      <c r="AJ56" s="195"/>
      <c r="AL56" s="256"/>
    </row>
    <row r="57" spans="1:38" s="328" customFormat="1" ht="13.35" customHeight="1">
      <c r="A57" s="296"/>
      <c r="B57" s="335"/>
      <c r="C57" s="578" t="s">
        <v>936</v>
      </c>
      <c r="D57" s="578"/>
      <c r="E57" s="578"/>
      <c r="F57" s="578"/>
      <c r="G57" s="578"/>
      <c r="H57" s="578"/>
      <c r="I57" s="578"/>
      <c r="J57" s="578"/>
      <c r="K57" s="578"/>
      <c r="L57" s="578"/>
      <c r="M57" s="578"/>
      <c r="N57" s="293"/>
      <c r="O57" s="293"/>
      <c r="P57" s="578" t="s">
        <v>937</v>
      </c>
      <c r="Q57" s="578"/>
      <c r="R57" s="578"/>
      <c r="S57" s="578"/>
      <c r="T57" s="578"/>
      <c r="U57" s="578"/>
      <c r="V57" s="578"/>
      <c r="W57" s="578"/>
      <c r="X57" s="578"/>
      <c r="Y57" s="336"/>
      <c r="Z57" s="335"/>
      <c r="AA57" s="206" t="s">
        <v>938</v>
      </c>
      <c r="AB57" s="199"/>
      <c r="AC57" s="199"/>
      <c r="AD57" s="199"/>
      <c r="AE57" s="199"/>
      <c r="AF57" s="199"/>
      <c r="AG57" s="199"/>
      <c r="AI57" s="174"/>
      <c r="AJ57" s="174"/>
      <c r="AL57" s="329"/>
    </row>
    <row r="58" spans="1:38" s="328" customFormat="1" ht="13.35" customHeight="1">
      <c r="A58" s="296"/>
      <c r="B58" s="335"/>
      <c r="C58" s="578"/>
      <c r="D58" s="578"/>
      <c r="E58" s="578"/>
      <c r="F58" s="578"/>
      <c r="G58" s="578"/>
      <c r="H58" s="578"/>
      <c r="I58" s="578"/>
      <c r="J58" s="578"/>
      <c r="K58" s="578"/>
      <c r="L58" s="578"/>
      <c r="M58" s="578"/>
      <c r="N58" s="293"/>
      <c r="O58" s="293"/>
      <c r="P58" s="578"/>
      <c r="Q58" s="578"/>
      <c r="R58" s="578"/>
      <c r="S58" s="578"/>
      <c r="T58" s="578"/>
      <c r="U58" s="578"/>
      <c r="V58" s="578"/>
      <c r="W58" s="578"/>
      <c r="X58" s="578"/>
      <c r="Y58" s="336"/>
      <c r="Z58" s="336"/>
      <c r="AI58" s="174"/>
      <c r="AJ58" s="174"/>
      <c r="AL58" s="329"/>
    </row>
    <row r="59" spans="1:38" s="233" customFormat="1" ht="13.35" customHeight="1">
      <c r="A59" s="296"/>
      <c r="B59" s="333" t="s">
        <v>1</v>
      </c>
      <c r="C59" s="251" t="s">
        <v>939</v>
      </c>
      <c r="F59" s="251"/>
      <c r="H59" s="251"/>
      <c r="I59" s="328"/>
      <c r="O59" s="333" t="s">
        <v>1</v>
      </c>
      <c r="P59" s="251" t="s">
        <v>940</v>
      </c>
      <c r="R59" s="251"/>
      <c r="T59" s="251"/>
      <c r="U59" s="251"/>
      <c r="V59" s="251"/>
      <c r="W59" s="251"/>
      <c r="X59" s="328"/>
      <c r="Y59" s="251"/>
      <c r="Z59" s="333" t="s">
        <v>1</v>
      </c>
      <c r="AA59" s="195" t="s">
        <v>941</v>
      </c>
      <c r="AB59" s="203"/>
      <c r="AC59" s="195"/>
      <c r="AD59" s="203"/>
      <c r="AE59" s="203"/>
      <c r="AF59" s="203"/>
      <c r="AG59" s="203"/>
      <c r="AH59" s="203"/>
      <c r="AI59" s="195"/>
      <c r="AJ59" s="195"/>
      <c r="AL59" s="256"/>
    </row>
    <row r="60" spans="1:38" s="328" customFormat="1" ht="13.35" customHeight="1">
      <c r="A60" s="296"/>
      <c r="B60" s="293"/>
      <c r="C60" s="334" t="s">
        <v>942</v>
      </c>
      <c r="D60" s="293"/>
      <c r="F60" s="293"/>
      <c r="G60" s="293"/>
      <c r="H60" s="293"/>
      <c r="I60" s="293"/>
      <c r="O60" s="293"/>
      <c r="P60" s="334" t="s">
        <v>943</v>
      </c>
      <c r="Q60" s="293"/>
      <c r="R60" s="293"/>
      <c r="S60" s="293"/>
      <c r="T60" s="293"/>
      <c r="W60" s="293"/>
      <c r="Y60" s="293"/>
      <c r="Z60" s="334" t="s">
        <v>944</v>
      </c>
      <c r="AA60" s="174"/>
      <c r="AB60" s="174"/>
      <c r="AC60" s="199"/>
      <c r="AD60" s="174"/>
      <c r="AE60" s="199"/>
      <c r="AF60" s="199"/>
      <c r="AG60" s="201"/>
      <c r="AH60" s="201"/>
      <c r="AI60" s="174"/>
      <c r="AJ60" s="174"/>
      <c r="AL60" s="329"/>
    </row>
    <row r="61" spans="1:38" s="233" customFormat="1" ht="13.35" customHeight="1">
      <c r="A61" s="321"/>
      <c r="B61" s="229" t="s">
        <v>1</v>
      </c>
      <c r="C61" s="203" t="s">
        <v>945</v>
      </c>
      <c r="D61" s="203"/>
      <c r="E61" s="203"/>
      <c r="F61" s="203"/>
      <c r="G61" s="203"/>
      <c r="H61" s="203"/>
      <c r="I61" s="203"/>
      <c r="J61" s="203"/>
      <c r="K61" s="203"/>
      <c r="L61" s="172"/>
      <c r="M61" s="229" t="s">
        <v>1</v>
      </c>
      <c r="N61" s="203" t="s">
        <v>946</v>
      </c>
      <c r="O61" s="203"/>
      <c r="P61" s="195"/>
      <c r="Q61" s="203"/>
      <c r="R61" s="203"/>
      <c r="S61" s="203"/>
      <c r="T61" s="203"/>
      <c r="U61" s="203"/>
      <c r="V61" s="203"/>
      <c r="W61" s="203"/>
      <c r="X61" s="203"/>
      <c r="Y61" s="172"/>
      <c r="Z61" s="229" t="s">
        <v>1</v>
      </c>
      <c r="AA61" s="203" t="s">
        <v>947</v>
      </c>
      <c r="AB61" s="172"/>
      <c r="AC61" s="195"/>
      <c r="AD61" s="203"/>
      <c r="AE61" s="203"/>
      <c r="AF61" s="203"/>
      <c r="AG61" s="203"/>
      <c r="AH61" s="203"/>
      <c r="AI61" s="195"/>
      <c r="AJ61" s="195"/>
      <c r="AL61" s="256"/>
    </row>
    <row r="62" spans="1:38" s="328" customFormat="1" ht="13.35" customHeight="1">
      <c r="A62" s="321"/>
      <c r="B62" s="201"/>
      <c r="C62" s="206" t="s">
        <v>948</v>
      </c>
      <c r="D62" s="201"/>
      <c r="E62" s="201"/>
      <c r="F62" s="201"/>
      <c r="G62" s="201"/>
      <c r="H62" s="201"/>
      <c r="I62" s="201"/>
      <c r="J62" s="201"/>
      <c r="K62" s="201"/>
      <c r="L62" s="201"/>
      <c r="M62" s="201"/>
      <c r="N62" s="206" t="s">
        <v>949</v>
      </c>
      <c r="O62" s="201"/>
      <c r="P62" s="201"/>
      <c r="Q62" s="201"/>
      <c r="R62" s="201"/>
      <c r="S62" s="201"/>
      <c r="T62" s="201"/>
      <c r="U62" s="201"/>
      <c r="V62" s="201"/>
      <c r="W62" s="201"/>
      <c r="X62" s="201"/>
      <c r="Y62" s="201"/>
      <c r="Z62" s="201"/>
      <c r="AA62" s="206" t="s">
        <v>950</v>
      </c>
      <c r="AB62" s="201"/>
      <c r="AC62" s="201"/>
      <c r="AD62" s="201"/>
      <c r="AE62" s="201"/>
      <c r="AF62" s="201"/>
      <c r="AG62" s="201"/>
      <c r="AH62" s="201"/>
      <c r="AI62" s="174"/>
      <c r="AJ62" s="174"/>
      <c r="AL62" s="329"/>
    </row>
    <row r="63" spans="1:38" s="233" customFormat="1" ht="13.35" customHeight="1">
      <c r="A63" s="321"/>
      <c r="B63" s="229" t="s">
        <v>1</v>
      </c>
      <c r="C63" s="203" t="s">
        <v>951</v>
      </c>
      <c r="D63" s="203"/>
      <c r="E63" s="203"/>
      <c r="F63" s="203"/>
      <c r="G63" s="203"/>
      <c r="H63" s="203"/>
      <c r="I63" s="203"/>
      <c r="J63" s="203"/>
      <c r="K63" s="203"/>
      <c r="L63" s="203"/>
      <c r="M63" s="229" t="s">
        <v>1</v>
      </c>
      <c r="N63" s="203" t="s">
        <v>952</v>
      </c>
      <c r="O63" s="172"/>
      <c r="P63" s="172"/>
      <c r="Q63" s="203"/>
      <c r="R63" s="203"/>
      <c r="S63" s="203"/>
      <c r="T63" s="203"/>
      <c r="U63" s="203"/>
      <c r="V63" s="201"/>
      <c r="W63" s="203"/>
      <c r="X63" s="203"/>
      <c r="Y63" s="203"/>
      <c r="Z63" s="172"/>
      <c r="AA63" s="172"/>
      <c r="AB63" s="190"/>
      <c r="AC63" s="195"/>
      <c r="AD63" s="203"/>
      <c r="AE63" s="203"/>
      <c r="AF63" s="203"/>
      <c r="AG63" s="203"/>
      <c r="AH63" s="203"/>
      <c r="AI63" s="195"/>
      <c r="AJ63" s="195"/>
      <c r="AL63" s="256"/>
    </row>
    <row r="64" spans="1:38" s="328" customFormat="1" ht="13.35" customHeight="1">
      <c r="A64" s="321"/>
      <c r="B64" s="201"/>
      <c r="C64" s="206" t="s">
        <v>953</v>
      </c>
      <c r="D64" s="199"/>
      <c r="E64" s="199"/>
      <c r="F64" s="199"/>
      <c r="G64" s="199"/>
      <c r="H64" s="199"/>
      <c r="I64" s="199"/>
      <c r="J64" s="199"/>
      <c r="K64" s="199"/>
      <c r="L64" s="199"/>
      <c r="M64" s="199"/>
      <c r="N64" s="206" t="s">
        <v>954</v>
      </c>
      <c r="O64" s="199"/>
      <c r="P64" s="199"/>
      <c r="Q64" s="199"/>
      <c r="R64" s="199"/>
      <c r="S64" s="199"/>
      <c r="T64" s="199"/>
      <c r="U64" s="199"/>
      <c r="V64" s="199"/>
      <c r="W64" s="199"/>
      <c r="X64" s="199"/>
      <c r="Y64" s="199"/>
      <c r="Z64" s="190"/>
      <c r="AA64" s="199"/>
      <c r="AB64" s="190"/>
      <c r="AC64" s="199"/>
      <c r="AD64" s="201"/>
      <c r="AE64" s="201"/>
      <c r="AF64" s="201"/>
      <c r="AG64" s="201"/>
      <c r="AH64" s="201"/>
      <c r="AI64" s="174"/>
      <c r="AJ64" s="174"/>
      <c r="AL64" s="329"/>
    </row>
    <row r="65" spans="1:38" s="233" customFormat="1" ht="13.35" customHeight="1">
      <c r="A65" s="321"/>
      <c r="B65" s="229" t="s">
        <v>1</v>
      </c>
      <c r="C65" s="203" t="s">
        <v>955</v>
      </c>
      <c r="D65" s="203"/>
      <c r="E65" s="203"/>
      <c r="F65" s="203"/>
      <c r="G65" s="203"/>
      <c r="H65" s="203"/>
      <c r="I65" s="203"/>
      <c r="J65" s="203"/>
      <c r="K65" s="203"/>
      <c r="L65" s="203"/>
      <c r="M65" s="203"/>
      <c r="N65" s="203"/>
      <c r="O65" s="203"/>
      <c r="P65" s="195"/>
      <c r="Q65" s="172"/>
      <c r="R65" s="172"/>
      <c r="S65" s="203"/>
      <c r="T65" s="172"/>
      <c r="U65" s="203"/>
      <c r="V65" s="229" t="s">
        <v>1</v>
      </c>
      <c r="W65" s="203" t="s">
        <v>956</v>
      </c>
      <c r="X65" s="203"/>
      <c r="Y65" s="203"/>
      <c r="Z65" s="203"/>
      <c r="AA65" s="203"/>
      <c r="AB65" s="203"/>
      <c r="AC65" s="203"/>
      <c r="AD65" s="203"/>
      <c r="AE65" s="203"/>
      <c r="AF65" s="203"/>
      <c r="AG65" s="203"/>
      <c r="AH65" s="203"/>
      <c r="AI65" s="195"/>
      <c r="AJ65" s="195"/>
      <c r="AL65" s="256"/>
    </row>
    <row r="66" spans="1:38" s="328" customFormat="1" ht="13.35" customHeight="1">
      <c r="A66" s="321"/>
      <c r="B66" s="201"/>
      <c r="C66" s="206" t="s">
        <v>957</v>
      </c>
      <c r="D66" s="201"/>
      <c r="E66" s="201"/>
      <c r="F66" s="201"/>
      <c r="G66" s="201"/>
      <c r="H66" s="201"/>
      <c r="I66" s="201"/>
      <c r="J66" s="201"/>
      <c r="K66" s="201"/>
      <c r="L66" s="201"/>
      <c r="M66" s="201"/>
      <c r="N66" s="201"/>
      <c r="O66" s="201"/>
      <c r="P66" s="201"/>
      <c r="Q66" s="201"/>
      <c r="R66" s="201"/>
      <c r="S66" s="201"/>
      <c r="T66" s="174"/>
      <c r="U66" s="206" t="s">
        <v>958</v>
      </c>
      <c r="V66" s="201"/>
      <c r="W66" s="174"/>
      <c r="X66" s="201"/>
      <c r="Y66" s="201"/>
      <c r="Z66" s="201"/>
      <c r="AA66" s="201"/>
      <c r="AB66" s="201"/>
      <c r="AC66" s="201"/>
      <c r="AD66" s="201"/>
      <c r="AE66" s="201"/>
      <c r="AF66" s="201"/>
      <c r="AG66" s="201"/>
      <c r="AH66" s="201"/>
      <c r="AI66" s="174"/>
      <c r="AJ66" s="174"/>
      <c r="AL66" s="329"/>
    </row>
    <row r="67" spans="1:38" s="233" customFormat="1" ht="13.35" customHeight="1">
      <c r="A67" s="321"/>
      <c r="B67" s="229" t="s">
        <v>1</v>
      </c>
      <c r="C67" s="203" t="s">
        <v>959</v>
      </c>
      <c r="D67" s="203"/>
      <c r="E67" s="203"/>
      <c r="F67" s="203"/>
      <c r="G67" s="203"/>
      <c r="H67" s="203"/>
      <c r="I67" s="203"/>
      <c r="J67" s="203"/>
      <c r="K67" s="203"/>
      <c r="L67" s="203"/>
      <c r="M67" s="203"/>
      <c r="N67" s="201"/>
      <c r="O67" s="203"/>
      <c r="P67" s="203"/>
      <c r="Q67" s="203"/>
      <c r="R67" s="203"/>
      <c r="S67" s="203"/>
      <c r="T67" s="174"/>
      <c r="U67" s="203"/>
      <c r="V67" s="229" t="s">
        <v>1</v>
      </c>
      <c r="W67" s="203" t="s">
        <v>960</v>
      </c>
      <c r="X67" s="172"/>
      <c r="Y67" s="172"/>
      <c r="Z67" s="203"/>
      <c r="AA67" s="201"/>
      <c r="AB67" s="203"/>
      <c r="AC67" s="203"/>
      <c r="AD67" s="203"/>
      <c r="AE67" s="203"/>
      <c r="AF67" s="203"/>
      <c r="AG67" s="203"/>
      <c r="AH67" s="195"/>
      <c r="AI67" s="195"/>
      <c r="AJ67" s="195"/>
      <c r="AL67" s="256"/>
    </row>
    <row r="68" spans="1:38" s="328" customFormat="1" ht="13.35" customHeight="1">
      <c r="A68" s="321"/>
      <c r="B68" s="174"/>
      <c r="C68" s="206" t="s">
        <v>961</v>
      </c>
      <c r="D68" s="199"/>
      <c r="E68" s="199"/>
      <c r="F68" s="199"/>
      <c r="G68" s="199"/>
      <c r="H68" s="199"/>
      <c r="I68" s="199"/>
      <c r="J68" s="199"/>
      <c r="K68" s="199"/>
      <c r="L68" s="199"/>
      <c r="M68" s="199"/>
      <c r="N68" s="199"/>
      <c r="O68" s="199"/>
      <c r="P68" s="190"/>
      <c r="Q68" s="199"/>
      <c r="R68" s="199"/>
      <c r="S68" s="199"/>
      <c r="T68" s="199"/>
      <c r="U68" s="199"/>
      <c r="V68" s="206" t="s">
        <v>962</v>
      </c>
      <c r="W68" s="199"/>
      <c r="X68" s="199"/>
      <c r="Y68" s="199"/>
      <c r="Z68" s="174"/>
      <c r="AA68" s="174"/>
      <c r="AB68" s="172"/>
      <c r="AC68" s="172"/>
      <c r="AD68" s="172"/>
      <c r="AE68" s="172"/>
      <c r="AF68" s="172"/>
      <c r="AG68" s="172"/>
      <c r="AH68" s="172"/>
      <c r="AI68" s="174"/>
      <c r="AJ68" s="174"/>
      <c r="AL68" s="329"/>
    </row>
    <row r="69" spans="1:38" s="233" customFormat="1" ht="13.35" customHeight="1">
      <c r="A69" s="321"/>
      <c r="B69" s="229" t="s">
        <v>583</v>
      </c>
      <c r="C69" s="203" t="s">
        <v>963</v>
      </c>
      <c r="D69" s="172"/>
      <c r="E69" s="172"/>
      <c r="F69" s="203"/>
      <c r="G69" s="199"/>
      <c r="H69" s="203"/>
      <c r="I69" s="203"/>
      <c r="J69" s="203"/>
      <c r="K69" s="203"/>
      <c r="L69" s="199"/>
      <c r="M69" s="199"/>
      <c r="N69" s="203"/>
      <c r="O69" s="203"/>
      <c r="P69" s="203"/>
      <c r="Q69" s="199"/>
      <c r="R69" s="203"/>
      <c r="S69" s="203"/>
      <c r="T69" s="199"/>
      <c r="U69" s="203"/>
      <c r="V69" s="203"/>
      <c r="W69" s="203"/>
      <c r="X69" s="199"/>
      <c r="Y69" s="203"/>
      <c r="Z69" s="203"/>
      <c r="AA69" s="203"/>
      <c r="AB69" s="203"/>
      <c r="AC69" s="203"/>
      <c r="AD69" s="203"/>
      <c r="AE69" s="203"/>
      <c r="AF69" s="203"/>
      <c r="AG69" s="203"/>
      <c r="AH69" s="203"/>
      <c r="AI69" s="172"/>
      <c r="AJ69" s="195"/>
      <c r="AL69" s="256"/>
    </row>
    <row r="70" spans="1:38" s="328" customFormat="1" ht="13.35" customHeight="1">
      <c r="A70" s="327"/>
      <c r="B70" s="201"/>
      <c r="C70" s="206" t="s">
        <v>964</v>
      </c>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74"/>
      <c r="AD70" s="174"/>
      <c r="AE70" s="199"/>
      <c r="AF70" s="201"/>
      <c r="AG70" s="201"/>
      <c r="AH70" s="201"/>
      <c r="AI70" s="174"/>
      <c r="AJ70" s="174"/>
      <c r="AL70" s="329"/>
    </row>
    <row r="71" spans="1:38" s="328" customFormat="1" ht="13.35" customHeight="1">
      <c r="A71" s="327"/>
      <c r="B71" s="229" t="s">
        <v>1</v>
      </c>
      <c r="C71" s="203" t="s">
        <v>719</v>
      </c>
      <c r="D71" s="203"/>
      <c r="E71" s="203"/>
      <c r="F71" s="203"/>
      <c r="G71" s="203"/>
      <c r="H71" s="172"/>
      <c r="I71" s="172"/>
      <c r="J71" s="229" t="s">
        <v>1</v>
      </c>
      <c r="K71" s="203" t="s">
        <v>720</v>
      </c>
      <c r="L71" s="199"/>
      <c r="M71" s="199"/>
      <c r="N71" s="203"/>
      <c r="O71" s="203"/>
      <c r="P71" s="203"/>
      <c r="Q71" s="229" t="s">
        <v>1</v>
      </c>
      <c r="R71" s="203" t="s">
        <v>721</v>
      </c>
      <c r="S71" s="203"/>
      <c r="T71" s="199"/>
      <c r="U71" s="203"/>
      <c r="V71" s="199"/>
      <c r="W71" s="203"/>
      <c r="X71" s="229" t="s">
        <v>1</v>
      </c>
      <c r="Y71" s="203" t="s">
        <v>722</v>
      </c>
      <c r="Z71" s="203"/>
      <c r="AA71" s="203"/>
      <c r="AB71" s="576"/>
      <c r="AC71" s="576"/>
      <c r="AD71" s="576"/>
      <c r="AE71" s="576"/>
      <c r="AF71" s="576"/>
      <c r="AG71" s="576"/>
      <c r="AH71" s="203" t="s">
        <v>650</v>
      </c>
      <c r="AI71" s="174"/>
      <c r="AJ71" s="174"/>
      <c r="AL71" s="329"/>
    </row>
    <row r="72" spans="1:38" ht="13.35" customHeight="1">
      <c r="A72" s="184"/>
      <c r="B72" s="203"/>
      <c r="C72" s="206" t="s">
        <v>723</v>
      </c>
      <c r="D72" s="203"/>
      <c r="E72" s="203"/>
      <c r="F72" s="203"/>
      <c r="G72" s="203"/>
      <c r="H72" s="203"/>
      <c r="I72" s="203"/>
      <c r="J72" s="203"/>
      <c r="K72" s="175" t="s">
        <v>724</v>
      </c>
      <c r="L72" s="203"/>
      <c r="M72" s="172"/>
      <c r="N72" s="203"/>
      <c r="O72" s="203"/>
      <c r="P72" s="203"/>
      <c r="Q72" s="203"/>
      <c r="R72" s="175" t="s">
        <v>725</v>
      </c>
      <c r="S72" s="203"/>
      <c r="T72" s="203"/>
      <c r="U72" s="203"/>
      <c r="V72" s="203"/>
      <c r="W72" s="203"/>
      <c r="X72" s="203"/>
      <c r="Y72" s="206" t="s">
        <v>618</v>
      </c>
      <c r="Z72" s="203"/>
      <c r="AA72" s="331"/>
      <c r="AB72" s="576"/>
      <c r="AC72" s="576"/>
      <c r="AD72" s="576"/>
      <c r="AE72" s="576"/>
      <c r="AF72" s="576"/>
      <c r="AG72" s="576"/>
      <c r="AH72" s="203"/>
      <c r="AI72" s="166"/>
      <c r="AJ72" s="166"/>
      <c r="AL72" s="265"/>
    </row>
    <row r="73" spans="1:38" ht="13.35" customHeight="1">
      <c r="A73" s="257"/>
      <c r="B73" s="337"/>
      <c r="C73" s="337"/>
      <c r="D73" s="338"/>
      <c r="E73" s="338"/>
      <c r="F73" s="338"/>
      <c r="G73" s="338"/>
      <c r="H73" s="338"/>
      <c r="I73" s="338"/>
      <c r="J73" s="338"/>
      <c r="K73" s="212"/>
      <c r="L73" s="338"/>
      <c r="M73" s="339"/>
      <c r="N73" s="338"/>
      <c r="O73" s="338"/>
      <c r="P73" s="338"/>
      <c r="Q73" s="338"/>
      <c r="R73" s="212"/>
      <c r="S73" s="338"/>
      <c r="T73" s="338"/>
      <c r="U73" s="338"/>
      <c r="V73" s="338"/>
      <c r="W73" s="338"/>
      <c r="X73" s="338"/>
      <c r="Y73" s="337"/>
      <c r="Z73" s="337"/>
      <c r="AA73" s="340"/>
      <c r="AB73" s="338"/>
      <c r="AC73" s="315"/>
      <c r="AD73" s="315"/>
      <c r="AE73" s="338"/>
      <c r="AF73" s="338"/>
      <c r="AG73" s="338"/>
      <c r="AH73" s="338"/>
      <c r="AI73" s="341"/>
      <c r="AJ73" s="341"/>
      <c r="AK73" s="341"/>
      <c r="AL73" s="342"/>
    </row>
    <row r="74" spans="1:38" ht="13.35" customHeight="1">
      <c r="A74" s="343"/>
      <c r="B74" s="203"/>
      <c r="C74" s="203"/>
      <c r="D74" s="203"/>
      <c r="E74" s="203"/>
      <c r="F74" s="203"/>
      <c r="G74" s="203"/>
      <c r="H74" s="203"/>
      <c r="I74" s="203"/>
      <c r="J74" s="203"/>
      <c r="K74" s="175"/>
      <c r="L74" s="203"/>
      <c r="M74" s="172"/>
      <c r="N74" s="203"/>
      <c r="O74" s="203"/>
      <c r="P74" s="203"/>
      <c r="Q74" s="203"/>
      <c r="R74" s="175"/>
      <c r="S74" s="203"/>
      <c r="T74" s="203"/>
      <c r="U74" s="203"/>
      <c r="V74" s="203"/>
      <c r="W74" s="203"/>
      <c r="X74" s="203"/>
      <c r="Y74" s="199"/>
      <c r="Z74" s="199"/>
      <c r="AA74" s="331"/>
      <c r="AB74" s="203"/>
      <c r="AC74" s="195"/>
      <c r="AD74" s="195"/>
      <c r="AE74" s="203"/>
      <c r="AF74" s="203"/>
      <c r="AG74" s="203"/>
      <c r="AH74" s="203"/>
    </row>
  </sheetData>
  <sheetProtection selectLockedCells="1" selectUnlockedCells="1"/>
  <mergeCells count="38">
    <mergeCell ref="C52:M53"/>
    <mergeCell ref="P52:Y53"/>
    <mergeCell ref="C57:M58"/>
    <mergeCell ref="P57:X58"/>
    <mergeCell ref="I42:L43"/>
    <mergeCell ref="M42:N42"/>
    <mergeCell ref="O42:P43"/>
    <mergeCell ref="Q42:R42"/>
    <mergeCell ref="S42:T43"/>
    <mergeCell ref="M43:N43"/>
    <mergeCell ref="Q43:R43"/>
    <mergeCell ref="AE31:AJ32"/>
    <mergeCell ref="AB34:AD34"/>
    <mergeCell ref="S21:S22"/>
    <mergeCell ref="AB71:AG72"/>
    <mergeCell ref="AA40:AF41"/>
    <mergeCell ref="N45:W46"/>
    <mergeCell ref="AB35:AD35"/>
    <mergeCell ref="T21:T22"/>
    <mergeCell ref="U21:U22"/>
    <mergeCell ref="V21:V22"/>
    <mergeCell ref="W21:W22"/>
    <mergeCell ref="X21:X22"/>
    <mergeCell ref="Y21:Y22"/>
    <mergeCell ref="Z21:Z22"/>
    <mergeCell ref="AA21:AA22"/>
    <mergeCell ref="C19:F19"/>
    <mergeCell ref="O21:O22"/>
    <mergeCell ref="P21:P22"/>
    <mergeCell ref="Q21:Q22"/>
    <mergeCell ref="R21:R22"/>
    <mergeCell ref="G18:AH19"/>
    <mergeCell ref="C22:N22"/>
    <mergeCell ref="AE1:AL1"/>
    <mergeCell ref="L5:AH6"/>
    <mergeCell ref="G9:AH10"/>
    <mergeCell ref="G12:AH13"/>
    <mergeCell ref="G15:Q16"/>
  </mergeCells>
  <phoneticPr fontId="4"/>
  <dataValidations count="1">
    <dataValidation type="list" allowBlank="1" showErrorMessage="1" sqref="X71 I25 O25 C27 C29 C38 O38 W38 AE38 C40 W40 B49 M49 B51 O51 AA51 B54 O54 Z54 B56 O56 Z56 B59 O59 Z59 B61 M61 Z61 B63 M63 B65 V65 B67 V67 C25 B71 J71 Q71 B69" xr:uid="{D6997223-F000-4E34-B451-CC3901B6B9A2}">
      <formula1>"□,■"</formula1>
      <formula2>0</formula2>
    </dataValidation>
  </dataValidations>
  <printOptions horizontalCentered="1"/>
  <pageMargins left="0.2361111111111111" right="0.2361111111111111" top="0.15763888888888888" bottom="0.15763888888888888" header="0.51180555555555551" footer="0.51180555555555551"/>
  <pageSetup paperSize="9" scale="87"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1C691-8FE8-4697-A54A-3F5182AEA127}">
  <sheetPr codeName="Sheet5">
    <tabColor theme="4" tint="0.59999389629810485"/>
    <pageSetUpPr fitToPage="1"/>
  </sheetPr>
  <dimension ref="A1:AI80"/>
  <sheetViews>
    <sheetView view="pageBreakPreview" topLeftCell="A17" zoomScaleNormal="115" zoomScaleSheetLayoutView="100" workbookViewId="0">
      <selection activeCell="B296" sqref="B296:G296"/>
    </sheetView>
  </sheetViews>
  <sheetFormatPr defaultColWidth="2.625" defaultRowHeight="12" customHeight="1"/>
  <cols>
    <col min="1" max="35" width="3.125" style="231" customWidth="1"/>
    <col min="36" max="16384" width="2.625" style="231"/>
  </cols>
  <sheetData>
    <row r="1" spans="1:35" ht="19.899999999999999" customHeight="1">
      <c r="Y1" s="316"/>
      <c r="Z1" s="316"/>
      <c r="AA1" s="316"/>
      <c r="AB1" s="316"/>
      <c r="AC1" s="316"/>
      <c r="AD1" s="169"/>
      <c r="AE1" s="579"/>
      <c r="AF1" s="579"/>
      <c r="AG1" s="579"/>
      <c r="AH1" s="579"/>
      <c r="AI1" s="580"/>
    </row>
    <row r="2" spans="1:35" s="276" customFormat="1" ht="14.1" customHeight="1">
      <c r="A2" s="238" t="s">
        <v>965</v>
      </c>
      <c r="Z2" s="166" t="s">
        <v>681</v>
      </c>
      <c r="AA2" s="172"/>
      <c r="AB2" s="172"/>
      <c r="AC2" s="172"/>
      <c r="AE2" s="172"/>
    </row>
    <row r="3" spans="1:35" s="276" customFormat="1" ht="14.1" customHeight="1">
      <c r="A3" s="175" t="s">
        <v>966</v>
      </c>
      <c r="B3" s="344"/>
      <c r="C3" s="344"/>
      <c r="D3" s="344"/>
      <c r="E3" s="344"/>
      <c r="F3" s="344"/>
      <c r="G3" s="344"/>
      <c r="H3" s="344"/>
      <c r="I3" s="344"/>
      <c r="J3" s="287"/>
      <c r="K3" s="344"/>
      <c r="L3" s="344"/>
      <c r="M3" s="344"/>
      <c r="N3" s="344"/>
      <c r="O3" s="344"/>
      <c r="P3" s="344"/>
      <c r="Q3" s="344"/>
      <c r="R3" s="344"/>
      <c r="S3" s="344"/>
      <c r="T3" s="344"/>
      <c r="U3" s="344"/>
      <c r="V3" s="344"/>
      <c r="W3" s="344"/>
      <c r="X3" s="344"/>
      <c r="Y3" s="344"/>
      <c r="Z3" s="175" t="s">
        <v>683</v>
      </c>
      <c r="AA3" s="166"/>
      <c r="AB3" s="166"/>
      <c r="AC3" s="166"/>
      <c r="AE3" s="166"/>
      <c r="AF3" s="344"/>
      <c r="AG3" s="344"/>
      <c r="AH3" s="344"/>
    </row>
    <row r="4" spans="1:35" s="276" customFormat="1" ht="3" customHeight="1">
      <c r="A4" s="345"/>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7"/>
    </row>
    <row r="5" spans="1:35" s="276" customFormat="1" ht="14.1" customHeight="1">
      <c r="A5" s="230" t="s">
        <v>967</v>
      </c>
      <c r="B5" s="190"/>
      <c r="C5" s="190"/>
      <c r="D5" s="190"/>
      <c r="E5" s="190"/>
      <c r="F5" s="175" t="s">
        <v>968</v>
      </c>
      <c r="G5" s="190"/>
      <c r="H5" s="175"/>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271"/>
    </row>
    <row r="6" spans="1:35" s="276" customFormat="1" ht="14.1" customHeight="1">
      <c r="A6" s="296"/>
      <c r="B6" s="166" t="s">
        <v>969</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271"/>
    </row>
    <row r="7" spans="1:35" s="276" customFormat="1" ht="14.1" customHeight="1">
      <c r="A7" s="296"/>
      <c r="B7" s="581" t="s">
        <v>970</v>
      </c>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271"/>
    </row>
    <row r="8" spans="1:35" s="276" customFormat="1" ht="14.1" customHeight="1">
      <c r="A8" s="296"/>
      <c r="B8" s="581"/>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271"/>
    </row>
    <row r="9" spans="1:35" s="276" customFormat="1" ht="14.1" customHeight="1">
      <c r="A9" s="348"/>
      <c r="B9" s="581"/>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271"/>
    </row>
    <row r="10" spans="1:35" s="276" customFormat="1" ht="3" customHeight="1">
      <c r="A10" s="348"/>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271"/>
    </row>
    <row r="11" spans="1:35" s="276" customFormat="1" ht="14.1" customHeight="1">
      <c r="A11" s="296"/>
      <c r="B11" s="322" t="s">
        <v>1</v>
      </c>
      <c r="C11" s="195" t="s">
        <v>971</v>
      </c>
      <c r="D11" s="190"/>
      <c r="E11" s="190"/>
      <c r="F11" s="190"/>
      <c r="G11" s="322" t="s">
        <v>1</v>
      </c>
      <c r="H11" s="195" t="s">
        <v>972</v>
      </c>
      <c r="I11" s="190"/>
      <c r="J11" s="190"/>
      <c r="K11" s="190"/>
      <c r="L11" s="190"/>
      <c r="M11" s="322" t="s">
        <v>1</v>
      </c>
      <c r="N11" s="195" t="s">
        <v>973</v>
      </c>
      <c r="O11" s="190"/>
      <c r="P11" s="190"/>
      <c r="Q11" s="190"/>
      <c r="R11" s="190"/>
      <c r="S11" s="322" t="s">
        <v>1</v>
      </c>
      <c r="T11" s="195" t="s">
        <v>974</v>
      </c>
      <c r="U11" s="190"/>
      <c r="V11" s="190"/>
      <c r="W11" s="190"/>
      <c r="X11" s="190"/>
      <c r="Y11" s="322" t="s">
        <v>1</v>
      </c>
      <c r="Z11" s="195" t="s">
        <v>975</v>
      </c>
      <c r="AA11" s="190"/>
      <c r="AB11" s="190"/>
      <c r="AC11" s="190"/>
      <c r="AD11" s="190"/>
      <c r="AE11" s="322" t="s">
        <v>1</v>
      </c>
      <c r="AF11" s="195" t="s">
        <v>976</v>
      </c>
      <c r="AG11" s="190"/>
      <c r="AH11" s="190"/>
      <c r="AI11" s="271"/>
    </row>
    <row r="12" spans="1:35" s="276" customFormat="1" ht="14.1" customHeight="1">
      <c r="A12" s="296"/>
      <c r="B12" s="190"/>
      <c r="C12" s="175" t="s">
        <v>977</v>
      </c>
      <c r="D12" s="175"/>
      <c r="E12" s="175"/>
      <c r="F12" s="175"/>
      <c r="G12" s="175"/>
      <c r="H12" s="175" t="s">
        <v>978</v>
      </c>
      <c r="I12" s="190"/>
      <c r="J12" s="175"/>
      <c r="K12" s="175"/>
      <c r="L12" s="175"/>
      <c r="M12" s="175"/>
      <c r="N12" s="175" t="s">
        <v>979</v>
      </c>
      <c r="O12" s="190"/>
      <c r="P12" s="175"/>
      <c r="Q12" s="175"/>
      <c r="R12" s="190"/>
      <c r="S12" s="349"/>
      <c r="T12" s="175" t="s">
        <v>980</v>
      </c>
      <c r="U12" s="349"/>
      <c r="V12" s="349"/>
      <c r="W12" s="349"/>
      <c r="X12" s="190"/>
      <c r="Y12" s="349"/>
      <c r="Z12" s="175" t="s">
        <v>981</v>
      </c>
      <c r="AA12" s="349"/>
      <c r="AB12" s="349"/>
      <c r="AC12" s="349"/>
      <c r="AD12" s="190"/>
      <c r="AE12" s="175"/>
      <c r="AF12" s="175" t="s">
        <v>982</v>
      </c>
      <c r="AG12" s="190"/>
      <c r="AH12" s="190"/>
      <c r="AI12" s="271"/>
    </row>
    <row r="13" spans="1:35" s="276" customFormat="1" ht="3" customHeight="1">
      <c r="A13" s="296"/>
      <c r="B13" s="190"/>
      <c r="C13" s="175"/>
      <c r="D13" s="175"/>
      <c r="E13" s="175"/>
      <c r="F13" s="175"/>
      <c r="G13" s="175"/>
      <c r="H13" s="175"/>
      <c r="I13" s="190"/>
      <c r="J13" s="175"/>
      <c r="K13" s="175"/>
      <c r="L13" s="175"/>
      <c r="M13" s="175"/>
      <c r="N13" s="175"/>
      <c r="O13" s="190"/>
      <c r="P13" s="175"/>
      <c r="Q13" s="175"/>
      <c r="R13" s="190"/>
      <c r="S13" s="349"/>
      <c r="T13" s="175"/>
      <c r="U13" s="349"/>
      <c r="V13" s="349"/>
      <c r="W13" s="349"/>
      <c r="X13" s="190"/>
      <c r="Y13" s="349"/>
      <c r="Z13" s="175"/>
      <c r="AA13" s="349"/>
      <c r="AB13" s="349"/>
      <c r="AC13" s="349"/>
      <c r="AD13" s="190"/>
      <c r="AE13" s="175"/>
      <c r="AF13" s="175"/>
      <c r="AG13" s="190"/>
      <c r="AH13" s="190"/>
      <c r="AI13" s="271"/>
    </row>
    <row r="14" spans="1:35" s="276" customFormat="1" ht="14.1" customHeight="1">
      <c r="A14" s="296"/>
      <c r="B14" s="322" t="s">
        <v>1</v>
      </c>
      <c r="C14" s="195" t="s">
        <v>983</v>
      </c>
      <c r="D14" s="190"/>
      <c r="E14" s="190"/>
      <c r="F14" s="190"/>
      <c r="G14" s="322" t="s">
        <v>1</v>
      </c>
      <c r="H14" s="203" t="s">
        <v>984</v>
      </c>
      <c r="I14" s="190"/>
      <c r="J14" s="190"/>
      <c r="K14" s="190"/>
      <c r="L14" s="190"/>
      <c r="M14" s="322" t="s">
        <v>1</v>
      </c>
      <c r="N14" s="195" t="s">
        <v>985</v>
      </c>
      <c r="O14" s="190"/>
      <c r="P14" s="190"/>
      <c r="Q14" s="190"/>
      <c r="R14" s="190"/>
      <c r="S14" s="322" t="s">
        <v>1</v>
      </c>
      <c r="T14" s="195" t="s">
        <v>986</v>
      </c>
      <c r="U14" s="190"/>
      <c r="V14" s="190"/>
      <c r="W14" s="190"/>
      <c r="X14" s="190"/>
      <c r="Y14" s="322" t="s">
        <v>1</v>
      </c>
      <c r="Z14" s="195" t="s">
        <v>987</v>
      </c>
      <c r="AA14" s="190"/>
      <c r="AB14" s="190"/>
      <c r="AC14" s="190"/>
      <c r="AD14" s="190"/>
      <c r="AE14" s="322" t="s">
        <v>1</v>
      </c>
      <c r="AF14" s="195" t="s">
        <v>988</v>
      </c>
      <c r="AG14" s="190"/>
      <c r="AH14" s="190"/>
      <c r="AI14" s="271"/>
    </row>
    <row r="15" spans="1:35" s="276" customFormat="1" ht="14.1" customHeight="1">
      <c r="A15" s="296"/>
      <c r="B15" s="190"/>
      <c r="C15" s="175" t="s">
        <v>989</v>
      </c>
      <c r="D15" s="175"/>
      <c r="E15" s="175"/>
      <c r="F15" s="175"/>
      <c r="G15" s="175"/>
      <c r="H15" s="175" t="s">
        <v>990</v>
      </c>
      <c r="I15" s="190"/>
      <c r="J15" s="175"/>
      <c r="K15" s="175"/>
      <c r="L15" s="175"/>
      <c r="M15" s="175"/>
      <c r="N15" s="175" t="s">
        <v>991</v>
      </c>
      <c r="O15" s="190"/>
      <c r="P15" s="175"/>
      <c r="Q15" s="175"/>
      <c r="R15" s="175"/>
      <c r="S15" s="175"/>
      <c r="T15" s="175" t="s">
        <v>992</v>
      </c>
      <c r="U15" s="190"/>
      <c r="V15" s="175"/>
      <c r="W15" s="175"/>
      <c r="X15" s="175"/>
      <c r="Y15" s="175"/>
      <c r="Z15" s="175" t="s">
        <v>993</v>
      </c>
      <c r="AA15" s="175"/>
      <c r="AB15" s="175"/>
      <c r="AC15" s="175"/>
      <c r="AD15" s="190"/>
      <c r="AE15" s="175"/>
      <c r="AF15" s="175" t="s">
        <v>994</v>
      </c>
      <c r="AG15" s="190"/>
      <c r="AH15" s="190"/>
      <c r="AI15" s="294"/>
    </row>
    <row r="16" spans="1:35" s="276" customFormat="1" ht="3" customHeight="1">
      <c r="A16" s="296"/>
      <c r="B16" s="190"/>
      <c r="C16" s="175"/>
      <c r="D16" s="175"/>
      <c r="E16" s="175"/>
      <c r="F16" s="175"/>
      <c r="G16" s="175"/>
      <c r="H16" s="175"/>
      <c r="I16" s="190"/>
      <c r="J16" s="175"/>
      <c r="K16" s="175"/>
      <c r="L16" s="175"/>
      <c r="M16" s="175"/>
      <c r="N16" s="175"/>
      <c r="O16" s="190"/>
      <c r="P16" s="175"/>
      <c r="Q16" s="175"/>
      <c r="R16" s="175"/>
      <c r="S16" s="175"/>
      <c r="T16" s="175"/>
      <c r="U16" s="190"/>
      <c r="V16" s="175"/>
      <c r="W16" s="175"/>
      <c r="X16" s="175"/>
      <c r="Y16" s="175"/>
      <c r="Z16" s="175"/>
      <c r="AA16" s="175"/>
      <c r="AB16" s="175"/>
      <c r="AC16" s="175"/>
      <c r="AD16" s="190"/>
      <c r="AE16" s="175"/>
      <c r="AF16" s="175"/>
      <c r="AG16" s="190"/>
      <c r="AH16" s="190"/>
      <c r="AI16" s="271"/>
    </row>
    <row r="17" spans="1:35" s="276" customFormat="1" ht="14.1" customHeight="1">
      <c r="A17" s="296"/>
      <c r="B17" s="322" t="s">
        <v>1</v>
      </c>
      <c r="C17" s="195" t="s">
        <v>995</v>
      </c>
      <c r="D17" s="190"/>
      <c r="E17" s="190"/>
      <c r="F17" s="190"/>
      <c r="G17" s="190"/>
      <c r="H17" s="190"/>
      <c r="I17" s="190"/>
      <c r="J17" s="190"/>
      <c r="K17" s="582"/>
      <c r="L17" s="582"/>
      <c r="M17" s="582"/>
      <c r="N17" s="582"/>
      <c r="O17" s="582"/>
      <c r="P17" s="582"/>
      <c r="Q17" s="582"/>
      <c r="R17" s="195" t="s">
        <v>650</v>
      </c>
      <c r="S17" s="322" t="s">
        <v>1</v>
      </c>
      <c r="T17" s="195" t="s">
        <v>996</v>
      </c>
      <c r="U17" s="190"/>
      <c r="V17" s="190"/>
      <c r="W17" s="190"/>
      <c r="X17" s="190"/>
      <c r="Y17" s="322" t="s">
        <v>1</v>
      </c>
      <c r="Z17" s="195" t="s">
        <v>997</v>
      </c>
      <c r="AA17" s="190"/>
      <c r="AB17" s="190"/>
      <c r="AC17" s="190"/>
      <c r="AD17" s="190"/>
      <c r="AE17" s="322" t="s">
        <v>1</v>
      </c>
      <c r="AF17" s="195" t="s">
        <v>998</v>
      </c>
      <c r="AG17" s="190"/>
      <c r="AH17" s="190"/>
      <c r="AI17" s="271"/>
    </row>
    <row r="18" spans="1:35" s="276" customFormat="1" ht="14.1" customHeight="1">
      <c r="A18" s="296"/>
      <c r="B18" s="190"/>
      <c r="C18" s="583" t="s">
        <v>999</v>
      </c>
      <c r="D18" s="583"/>
      <c r="E18" s="583"/>
      <c r="F18" s="583"/>
      <c r="G18" s="583"/>
      <c r="H18" s="583"/>
      <c r="I18" s="583"/>
      <c r="J18" s="583"/>
      <c r="K18" s="582"/>
      <c r="L18" s="582"/>
      <c r="M18" s="582"/>
      <c r="N18" s="582"/>
      <c r="O18" s="582"/>
      <c r="P18" s="582"/>
      <c r="Q18" s="582"/>
      <c r="R18" s="175"/>
      <c r="S18" s="175"/>
      <c r="T18" s="175" t="s">
        <v>1000</v>
      </c>
      <c r="U18" s="190"/>
      <c r="V18" s="175"/>
      <c r="W18" s="175"/>
      <c r="X18" s="175"/>
      <c r="Y18" s="175"/>
      <c r="Z18" s="175" t="s">
        <v>1001</v>
      </c>
      <c r="AA18" s="175"/>
      <c r="AB18" s="175"/>
      <c r="AC18" s="175"/>
      <c r="AD18" s="190"/>
      <c r="AE18" s="175"/>
      <c r="AF18" s="175" t="s">
        <v>1002</v>
      </c>
      <c r="AG18" s="190"/>
      <c r="AH18" s="190"/>
      <c r="AI18" s="271"/>
    </row>
    <row r="19" spans="1:35" s="276" customFormat="1" ht="3" customHeight="1">
      <c r="A19" s="296"/>
      <c r="B19" s="190"/>
      <c r="C19" s="325"/>
      <c r="D19" s="185"/>
      <c r="E19" s="185"/>
      <c r="F19" s="185"/>
      <c r="G19" s="185"/>
      <c r="H19" s="185"/>
      <c r="I19" s="185"/>
      <c r="J19" s="185"/>
      <c r="K19" s="172"/>
      <c r="L19" s="172"/>
      <c r="M19" s="172"/>
      <c r="N19" s="172"/>
      <c r="O19" s="172"/>
      <c r="P19" s="172"/>
      <c r="Q19" s="172"/>
      <c r="R19" s="175"/>
      <c r="S19" s="175"/>
      <c r="T19" s="175"/>
      <c r="U19" s="190"/>
      <c r="V19" s="175"/>
      <c r="W19" s="175"/>
      <c r="X19" s="175"/>
      <c r="Y19" s="175"/>
      <c r="Z19" s="175"/>
      <c r="AA19" s="175"/>
      <c r="AB19" s="175"/>
      <c r="AC19" s="175"/>
      <c r="AD19" s="190"/>
      <c r="AE19" s="175"/>
      <c r="AF19" s="175"/>
      <c r="AG19" s="190"/>
      <c r="AH19" s="190"/>
      <c r="AI19" s="271"/>
    </row>
    <row r="20" spans="1:35" s="276" customFormat="1" ht="14.1" customHeight="1">
      <c r="A20" s="296"/>
      <c r="B20" s="322" t="s">
        <v>1</v>
      </c>
      <c r="C20" s="195" t="s">
        <v>1003</v>
      </c>
      <c r="D20" s="190"/>
      <c r="E20" s="190"/>
      <c r="F20" s="190"/>
      <c r="G20" s="322" t="s">
        <v>1</v>
      </c>
      <c r="H20" s="195" t="s">
        <v>1004</v>
      </c>
      <c r="I20" s="190"/>
      <c r="J20" s="190"/>
      <c r="K20" s="190"/>
      <c r="L20" s="190"/>
      <c r="M20" s="322" t="s">
        <v>1</v>
      </c>
      <c r="N20" s="195" t="s">
        <v>1005</v>
      </c>
      <c r="O20" s="195"/>
      <c r="P20" s="190"/>
      <c r="Q20" s="190"/>
      <c r="R20" s="190"/>
      <c r="S20" s="322" t="s">
        <v>1</v>
      </c>
      <c r="T20" s="195" t="s">
        <v>1006</v>
      </c>
      <c r="U20" s="190"/>
      <c r="V20" s="190"/>
      <c r="W20" s="190"/>
      <c r="X20" s="190"/>
      <c r="Y20" s="322" t="s">
        <v>1</v>
      </c>
      <c r="Z20" s="195" t="s">
        <v>1007</v>
      </c>
      <c r="AA20" s="190"/>
      <c r="AB20" s="190"/>
      <c r="AC20" s="190"/>
      <c r="AD20" s="190"/>
      <c r="AE20" s="190"/>
      <c r="AF20" s="190"/>
      <c r="AG20" s="190"/>
      <c r="AH20" s="190"/>
      <c r="AI20" s="271"/>
    </row>
    <row r="21" spans="1:35" s="276" customFormat="1" ht="14.1" customHeight="1">
      <c r="A21" s="296"/>
      <c r="B21" s="190"/>
      <c r="C21" s="175" t="s">
        <v>1008</v>
      </c>
      <c r="D21" s="175"/>
      <c r="E21" s="175"/>
      <c r="F21" s="175"/>
      <c r="G21" s="175"/>
      <c r="H21" s="175" t="s">
        <v>1009</v>
      </c>
      <c r="I21" s="190"/>
      <c r="J21" s="175"/>
      <c r="K21" s="175"/>
      <c r="L21" s="175"/>
      <c r="M21" s="175"/>
      <c r="N21" s="175"/>
      <c r="O21" s="175" t="s">
        <v>1010</v>
      </c>
      <c r="P21" s="175"/>
      <c r="Q21" s="175"/>
      <c r="R21" s="175"/>
      <c r="S21" s="175"/>
      <c r="T21" s="175" t="s">
        <v>1011</v>
      </c>
      <c r="U21" s="190"/>
      <c r="V21" s="175"/>
      <c r="W21" s="175"/>
      <c r="X21" s="175"/>
      <c r="Y21" s="175"/>
      <c r="Z21" s="175" t="s">
        <v>1012</v>
      </c>
      <c r="AA21" s="175"/>
      <c r="AB21" s="190"/>
      <c r="AC21" s="190"/>
      <c r="AD21" s="190"/>
      <c r="AE21" s="190"/>
      <c r="AF21" s="190"/>
      <c r="AG21" s="190"/>
      <c r="AH21" s="190"/>
      <c r="AI21" s="271"/>
    </row>
    <row r="22" spans="1:35" s="276" customFormat="1" ht="3" customHeight="1">
      <c r="A22" s="296"/>
      <c r="B22" s="190"/>
      <c r="C22" s="175"/>
      <c r="D22" s="175"/>
      <c r="E22" s="175"/>
      <c r="F22" s="175"/>
      <c r="G22" s="175"/>
      <c r="H22" s="175"/>
      <c r="I22" s="190"/>
      <c r="J22" s="175"/>
      <c r="K22" s="175"/>
      <c r="L22" s="175"/>
      <c r="M22" s="175"/>
      <c r="N22" s="175"/>
      <c r="O22" s="175"/>
      <c r="P22" s="175"/>
      <c r="Q22" s="175"/>
      <c r="R22" s="175"/>
      <c r="S22" s="175"/>
      <c r="T22" s="175"/>
      <c r="U22" s="190"/>
      <c r="V22" s="175"/>
      <c r="W22" s="175"/>
      <c r="X22" s="175"/>
      <c r="Y22" s="175"/>
      <c r="Z22" s="175"/>
      <c r="AA22" s="175"/>
      <c r="AB22" s="190"/>
      <c r="AC22" s="190"/>
      <c r="AD22" s="190"/>
      <c r="AE22" s="190"/>
      <c r="AF22" s="190"/>
      <c r="AG22" s="190"/>
      <c r="AH22" s="190"/>
      <c r="AI22" s="271"/>
    </row>
    <row r="23" spans="1:35" s="276" customFormat="1" ht="14.1" customHeight="1">
      <c r="A23" s="296"/>
      <c r="B23" s="322" t="s">
        <v>1</v>
      </c>
      <c r="C23" s="195" t="s">
        <v>1013</v>
      </c>
      <c r="D23" s="190"/>
      <c r="E23" s="190"/>
      <c r="F23" s="190"/>
      <c r="G23" s="190"/>
      <c r="H23" s="190"/>
      <c r="I23" s="576"/>
      <c r="J23" s="576"/>
      <c r="K23" s="576"/>
      <c r="L23" s="576"/>
      <c r="M23" s="576"/>
      <c r="N23" s="350" t="s">
        <v>650</v>
      </c>
      <c r="O23" s="190"/>
      <c r="P23" s="322" t="s">
        <v>1</v>
      </c>
      <c r="Q23" s="195" t="s">
        <v>1014</v>
      </c>
      <c r="R23" s="190"/>
      <c r="S23" s="190"/>
      <c r="T23" s="190"/>
      <c r="U23" s="190"/>
      <c r="V23" s="190"/>
      <c r="W23" s="190"/>
      <c r="X23" s="322" t="s">
        <v>1</v>
      </c>
      <c r="Y23" s="195" t="s">
        <v>722</v>
      </c>
      <c r="Z23" s="190"/>
      <c r="AA23" s="190"/>
      <c r="AB23" s="576"/>
      <c r="AC23" s="576"/>
      <c r="AD23" s="576"/>
      <c r="AE23" s="576"/>
      <c r="AF23" s="576"/>
      <c r="AG23" s="576"/>
      <c r="AH23" s="195" t="s">
        <v>650</v>
      </c>
      <c r="AI23" s="271"/>
    </row>
    <row r="24" spans="1:35" s="276" customFormat="1" ht="14.1" customHeight="1">
      <c r="A24" s="296"/>
      <c r="B24" s="190"/>
      <c r="C24" s="175" t="s">
        <v>1015</v>
      </c>
      <c r="D24" s="175"/>
      <c r="E24" s="175"/>
      <c r="F24" s="175"/>
      <c r="G24" s="175"/>
      <c r="H24" s="175"/>
      <c r="I24" s="576"/>
      <c r="J24" s="576"/>
      <c r="K24" s="576"/>
      <c r="L24" s="576"/>
      <c r="M24" s="576"/>
      <c r="N24" s="175"/>
      <c r="O24" s="175"/>
      <c r="P24" s="175"/>
      <c r="Q24" s="175" t="s">
        <v>1016</v>
      </c>
      <c r="R24" s="175"/>
      <c r="S24" s="175"/>
      <c r="T24" s="175"/>
      <c r="U24" s="175"/>
      <c r="V24" s="175"/>
      <c r="W24" s="175"/>
      <c r="X24" s="175"/>
      <c r="Y24" s="175" t="s">
        <v>618</v>
      </c>
      <c r="Z24" s="175"/>
      <c r="AA24" s="175"/>
      <c r="AB24" s="576"/>
      <c r="AC24" s="576"/>
      <c r="AD24" s="576"/>
      <c r="AE24" s="576"/>
      <c r="AF24" s="576"/>
      <c r="AG24" s="576"/>
      <c r="AH24" s="190"/>
      <c r="AI24" s="271"/>
    </row>
    <row r="25" spans="1:35" s="276" customFormat="1" ht="3" customHeight="1">
      <c r="A25" s="296"/>
      <c r="B25" s="190"/>
      <c r="C25" s="175"/>
      <c r="D25" s="175"/>
      <c r="E25" s="175"/>
      <c r="F25" s="175"/>
      <c r="G25" s="175"/>
      <c r="H25" s="175"/>
      <c r="I25" s="172"/>
      <c r="J25" s="172"/>
      <c r="K25" s="172"/>
      <c r="L25" s="172"/>
      <c r="M25" s="172"/>
      <c r="N25" s="175"/>
      <c r="O25" s="175"/>
      <c r="P25" s="175"/>
      <c r="Q25" s="175"/>
      <c r="R25" s="175"/>
      <c r="S25" s="175"/>
      <c r="T25" s="175"/>
      <c r="U25" s="175"/>
      <c r="V25" s="175"/>
      <c r="W25" s="175"/>
      <c r="X25" s="175"/>
      <c r="Y25" s="175"/>
      <c r="Z25" s="175"/>
      <c r="AA25" s="175"/>
      <c r="AB25" s="172"/>
      <c r="AC25" s="172"/>
      <c r="AD25" s="172"/>
      <c r="AE25" s="172"/>
      <c r="AF25" s="172"/>
      <c r="AG25" s="172"/>
      <c r="AH25" s="190"/>
      <c r="AI25" s="271"/>
    </row>
    <row r="26" spans="1:35" s="233" customFormat="1" ht="14.1" customHeight="1">
      <c r="A26" s="184" t="s">
        <v>1017</v>
      </c>
      <c r="B26" s="190"/>
      <c r="C26" s="190"/>
      <c r="D26" s="190"/>
      <c r="E26" s="190"/>
      <c r="F26" s="190"/>
      <c r="G26" s="190"/>
      <c r="H26" s="190"/>
      <c r="I26" s="190"/>
      <c r="J26" s="190"/>
      <c r="K26" s="190"/>
      <c r="L26" s="190"/>
      <c r="M26" s="190"/>
      <c r="N26" s="190"/>
      <c r="O26" s="190"/>
      <c r="P26" s="190"/>
      <c r="Q26" s="190"/>
      <c r="R26" s="190"/>
      <c r="S26" s="190"/>
      <c r="T26" s="276"/>
      <c r="U26" s="276"/>
      <c r="V26" s="276"/>
      <c r="W26" s="276"/>
      <c r="X26" s="276"/>
      <c r="Y26" s="276"/>
      <c r="Z26" s="276"/>
      <c r="AA26" s="276"/>
      <c r="AB26" s="276"/>
      <c r="AC26" s="276"/>
      <c r="AD26" s="276"/>
      <c r="AE26" s="276"/>
      <c r="AF26" s="276"/>
      <c r="AG26" s="276"/>
      <c r="AH26" s="276"/>
      <c r="AI26" s="256"/>
    </row>
    <row r="27" spans="1:35" s="233" customFormat="1" ht="14.1" customHeight="1">
      <c r="A27" s="184"/>
      <c r="B27" s="175" t="s">
        <v>1018</v>
      </c>
      <c r="C27" s="190"/>
      <c r="D27" s="190"/>
      <c r="E27" s="190"/>
      <c r="F27" s="190"/>
      <c r="G27" s="190"/>
      <c r="H27" s="190"/>
      <c r="I27" s="190"/>
      <c r="J27" s="190"/>
      <c r="K27" s="190"/>
      <c r="L27" s="190"/>
      <c r="M27" s="190"/>
      <c r="N27" s="190"/>
      <c r="O27" s="190"/>
      <c r="P27" s="190"/>
      <c r="Q27" s="190"/>
      <c r="R27" s="190"/>
      <c r="S27" s="190"/>
      <c r="T27" s="276"/>
      <c r="U27" s="276"/>
      <c r="V27" s="276"/>
      <c r="W27" s="276"/>
      <c r="X27" s="276"/>
      <c r="Y27" s="276"/>
      <c r="Z27" s="276"/>
      <c r="AA27" s="276"/>
      <c r="AB27" s="276"/>
      <c r="AC27" s="276"/>
      <c r="AD27" s="276"/>
      <c r="AE27" s="276"/>
      <c r="AF27" s="276"/>
      <c r="AG27" s="276"/>
      <c r="AH27" s="276"/>
      <c r="AI27" s="256"/>
    </row>
    <row r="28" spans="1:35" s="276" customFormat="1" ht="14.1" customHeight="1">
      <c r="A28" s="321"/>
      <c r="B28" s="195" t="s">
        <v>1019</v>
      </c>
      <c r="C28" s="190"/>
      <c r="D28" s="190"/>
      <c r="E28" s="190"/>
      <c r="F28" s="190"/>
      <c r="G28" s="190"/>
      <c r="H28" s="190"/>
      <c r="I28" s="190"/>
      <c r="J28" s="190"/>
      <c r="K28" s="481"/>
      <c r="L28" s="481"/>
      <c r="M28" s="481"/>
      <c r="N28" s="481"/>
      <c r="O28" s="481"/>
      <c r="P28" s="481"/>
      <c r="Q28" s="481"/>
      <c r="R28" s="190"/>
      <c r="S28" s="190"/>
      <c r="AI28" s="271"/>
    </row>
    <row r="29" spans="1:35" s="276" customFormat="1" ht="14.1" customHeight="1">
      <c r="A29" s="321"/>
      <c r="B29" s="190"/>
      <c r="C29" s="175" t="s">
        <v>1020</v>
      </c>
      <c r="D29" s="190"/>
      <c r="E29" s="190"/>
      <c r="F29" s="190"/>
      <c r="G29" s="190"/>
      <c r="H29" s="190"/>
      <c r="I29" s="190"/>
      <c r="J29" s="190"/>
      <c r="K29" s="481"/>
      <c r="L29" s="481"/>
      <c r="M29" s="481"/>
      <c r="N29" s="481"/>
      <c r="O29" s="481"/>
      <c r="P29" s="481"/>
      <c r="Q29" s="481"/>
      <c r="R29" s="190"/>
      <c r="S29" s="190"/>
      <c r="U29" s="307"/>
      <c r="V29" s="307"/>
      <c r="W29" s="307"/>
      <c r="X29" s="307"/>
      <c r="Y29" s="307"/>
      <c r="AH29" s="307"/>
      <c r="AI29" s="271"/>
    </row>
    <row r="30" spans="1:35" s="276" customFormat="1" ht="3" customHeight="1">
      <c r="A30" s="351"/>
      <c r="B30" s="190"/>
      <c r="C30" s="190"/>
      <c r="D30" s="190"/>
      <c r="E30" s="190"/>
      <c r="F30" s="190"/>
      <c r="G30" s="190"/>
      <c r="H30" s="190"/>
      <c r="I30" s="193"/>
      <c r="J30" s="193"/>
      <c r="K30" s="193"/>
      <c r="L30" s="193"/>
      <c r="M30" s="193"/>
      <c r="N30" s="190"/>
      <c r="O30" s="190"/>
      <c r="P30" s="190"/>
      <c r="Q30" s="190"/>
      <c r="R30" s="190"/>
      <c r="S30" s="190"/>
      <c r="U30" s="307"/>
      <c r="V30" s="307"/>
      <c r="W30" s="307"/>
      <c r="X30" s="307"/>
      <c r="Y30" s="307"/>
      <c r="Z30" s="307"/>
      <c r="AA30" s="307"/>
      <c r="AB30" s="307"/>
      <c r="AC30" s="307"/>
      <c r="AD30" s="307"/>
      <c r="AE30" s="307"/>
      <c r="AF30" s="307"/>
      <c r="AG30" s="307"/>
      <c r="AH30" s="307"/>
      <c r="AI30" s="271"/>
    </row>
    <row r="31" spans="1:35" s="276" customFormat="1" ht="14.1" customHeight="1">
      <c r="A31" s="351"/>
      <c r="B31" s="195" t="s">
        <v>1021</v>
      </c>
      <c r="C31" s="227"/>
      <c r="D31" s="227"/>
      <c r="E31" s="227"/>
      <c r="F31" s="227"/>
      <c r="G31" s="227"/>
      <c r="H31" s="227"/>
      <c r="I31" s="193"/>
      <c r="J31" s="193"/>
      <c r="K31" s="481"/>
      <c r="L31" s="481"/>
      <c r="M31" s="481"/>
      <c r="N31" s="481"/>
      <c r="O31" s="481"/>
      <c r="P31" s="481"/>
      <c r="Q31" s="481"/>
      <c r="R31" s="190"/>
      <c r="S31" s="190"/>
      <c r="U31" s="352"/>
      <c r="V31" s="352"/>
      <c r="W31" s="352"/>
      <c r="X31" s="352"/>
      <c r="Y31" s="352"/>
      <c r="Z31" s="352"/>
      <c r="AA31" s="352"/>
      <c r="AB31" s="307"/>
      <c r="AC31" s="307"/>
      <c r="AD31" s="307"/>
      <c r="AE31" s="307"/>
      <c r="AF31" s="307"/>
      <c r="AG31" s="307"/>
      <c r="AH31" s="307"/>
      <c r="AI31" s="271"/>
    </row>
    <row r="32" spans="1:35" s="276" customFormat="1" ht="14.1" customHeight="1">
      <c r="A32" s="351"/>
      <c r="B32" s="190"/>
      <c r="C32" s="220" t="s">
        <v>1022</v>
      </c>
      <c r="D32" s="227"/>
      <c r="E32" s="227"/>
      <c r="F32" s="227"/>
      <c r="G32" s="227"/>
      <c r="H32" s="227"/>
      <c r="I32" s="193"/>
      <c r="J32" s="193"/>
      <c r="K32" s="481"/>
      <c r="L32" s="481"/>
      <c r="M32" s="481"/>
      <c r="N32" s="481"/>
      <c r="O32" s="481"/>
      <c r="P32" s="481"/>
      <c r="Q32" s="481"/>
      <c r="R32" s="190"/>
      <c r="S32" s="190"/>
      <c r="U32" s="352"/>
      <c r="V32" s="352"/>
      <c r="W32" s="352"/>
      <c r="X32" s="352"/>
      <c r="Y32" s="352"/>
      <c r="Z32" s="352"/>
      <c r="AA32" s="352"/>
      <c r="AB32" s="307"/>
      <c r="AC32" s="307"/>
      <c r="AD32" s="307"/>
      <c r="AE32" s="307"/>
      <c r="AF32" s="307"/>
      <c r="AG32" s="307"/>
      <c r="AH32" s="307"/>
      <c r="AI32" s="271"/>
    </row>
    <row r="33" spans="1:35" s="276" customFormat="1" ht="3" customHeight="1">
      <c r="A33" s="348"/>
      <c r="B33" s="352"/>
      <c r="C33" s="352"/>
      <c r="D33" s="352"/>
      <c r="E33" s="352"/>
      <c r="F33" s="352"/>
      <c r="G33" s="352"/>
      <c r="H33" s="352"/>
      <c r="I33" s="353"/>
      <c r="J33" s="353"/>
      <c r="K33" s="353"/>
      <c r="L33" s="353"/>
      <c r="M33" s="353"/>
      <c r="U33" s="352"/>
      <c r="V33" s="352"/>
      <c r="W33" s="352"/>
      <c r="X33" s="352"/>
      <c r="Y33" s="352"/>
      <c r="Z33" s="352"/>
      <c r="AA33" s="352"/>
      <c r="AB33" s="307"/>
      <c r="AC33" s="307"/>
      <c r="AD33" s="307"/>
      <c r="AE33" s="307"/>
      <c r="AF33" s="307"/>
      <c r="AG33" s="307"/>
      <c r="AH33" s="307"/>
      <c r="AI33" s="271"/>
    </row>
    <row r="34" spans="1:35" s="276" customFormat="1" ht="14.1" customHeight="1">
      <c r="A34" s="184" t="s">
        <v>1023</v>
      </c>
      <c r="AI34" s="271"/>
    </row>
    <row r="35" spans="1:35" s="276" customFormat="1" ht="14.1" customHeight="1">
      <c r="A35" s="296"/>
      <c r="B35" s="573" t="s">
        <v>1024</v>
      </c>
      <c r="C35" s="573"/>
      <c r="D35" s="573"/>
      <c r="E35" s="573"/>
      <c r="F35" s="573"/>
      <c r="G35" s="573"/>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271"/>
    </row>
    <row r="36" spans="1:35" s="276" customFormat="1" ht="14.1" customHeight="1">
      <c r="A36" s="296"/>
      <c r="B36" s="268" t="s">
        <v>1</v>
      </c>
      <c r="C36" s="233" t="s">
        <v>1025</v>
      </c>
      <c r="G36" s="268" t="s">
        <v>1</v>
      </c>
      <c r="H36" s="233" t="s">
        <v>1026</v>
      </c>
      <c r="L36" s="268" t="s">
        <v>1</v>
      </c>
      <c r="M36" s="233" t="s">
        <v>1027</v>
      </c>
      <c r="U36" s="268" t="s">
        <v>1</v>
      </c>
      <c r="V36" s="233" t="s">
        <v>1028</v>
      </c>
      <c r="AC36" s="268" t="s">
        <v>1</v>
      </c>
      <c r="AD36" s="233" t="s">
        <v>1029</v>
      </c>
      <c r="AI36" s="271"/>
    </row>
    <row r="37" spans="1:35" s="276" customFormat="1" ht="14.1" customHeight="1">
      <c r="A37" s="296"/>
      <c r="C37" s="175" t="s">
        <v>1030</v>
      </c>
      <c r="D37" s="175"/>
      <c r="E37" s="175"/>
      <c r="F37" s="175"/>
      <c r="G37" s="190"/>
      <c r="H37" s="175" t="s">
        <v>1008</v>
      </c>
      <c r="I37" s="175"/>
      <c r="J37" s="175"/>
      <c r="K37" s="190"/>
      <c r="L37" s="175"/>
      <c r="M37" s="175" t="s">
        <v>1031</v>
      </c>
      <c r="N37" s="175"/>
      <c r="O37" s="175"/>
      <c r="P37" s="175"/>
      <c r="Q37" s="175"/>
      <c r="R37" s="175"/>
      <c r="S37" s="190"/>
      <c r="T37" s="175"/>
      <c r="U37" s="190"/>
      <c r="V37" s="175" t="s">
        <v>1032</v>
      </c>
      <c r="W37" s="175"/>
      <c r="X37" s="175"/>
      <c r="Y37" s="175"/>
      <c r="Z37" s="175"/>
      <c r="AA37" s="190"/>
      <c r="AB37" s="190"/>
      <c r="AC37" s="190"/>
      <c r="AD37" s="175" t="s">
        <v>1033</v>
      </c>
      <c r="AE37" s="190"/>
      <c r="AI37" s="271"/>
    </row>
    <row r="38" spans="1:35" s="276" customFormat="1" ht="3" customHeight="1">
      <c r="A38" s="296"/>
      <c r="C38" s="254"/>
      <c r="D38" s="254"/>
      <c r="E38" s="254"/>
      <c r="F38" s="254"/>
      <c r="H38" s="254"/>
      <c r="I38" s="254"/>
      <c r="J38" s="254"/>
      <c r="L38" s="254"/>
      <c r="M38" s="254"/>
      <c r="N38" s="254"/>
      <c r="O38" s="254"/>
      <c r="P38" s="254"/>
      <c r="Q38" s="254"/>
      <c r="R38" s="254"/>
      <c r="T38" s="254"/>
      <c r="V38" s="254"/>
      <c r="W38" s="254"/>
      <c r="X38" s="254"/>
      <c r="Y38" s="254"/>
      <c r="Z38" s="254"/>
      <c r="AD38" s="254"/>
      <c r="AI38" s="271"/>
    </row>
    <row r="39" spans="1:35" s="276" customFormat="1" ht="14.1" customHeight="1">
      <c r="A39" s="230"/>
      <c r="B39" s="268" t="s">
        <v>1</v>
      </c>
      <c r="C39" s="233" t="s">
        <v>1034</v>
      </c>
      <c r="D39" s="233"/>
      <c r="E39" s="233"/>
      <c r="F39" s="233"/>
      <c r="G39" s="233"/>
      <c r="H39" s="233"/>
      <c r="I39" s="268" t="s">
        <v>1</v>
      </c>
      <c r="J39" s="233" t="s">
        <v>1035</v>
      </c>
      <c r="M39" s="233"/>
      <c r="N39" s="233"/>
      <c r="O39" s="233"/>
      <c r="P39" s="233"/>
      <c r="Q39" s="268" t="s">
        <v>1</v>
      </c>
      <c r="R39" s="233" t="s">
        <v>1036</v>
      </c>
      <c r="S39" s="233"/>
      <c r="V39" s="233"/>
      <c r="W39" s="233"/>
      <c r="X39" s="233"/>
      <c r="Y39" s="268" t="s">
        <v>1</v>
      </c>
      <c r="Z39" s="233" t="s">
        <v>722</v>
      </c>
      <c r="AB39" s="233"/>
      <c r="AC39" s="529"/>
      <c r="AD39" s="529"/>
      <c r="AE39" s="529"/>
      <c r="AF39" s="529"/>
      <c r="AG39" s="529"/>
      <c r="AH39" s="238" t="s">
        <v>650</v>
      </c>
      <c r="AI39" s="271"/>
    </row>
    <row r="40" spans="1:35" s="276" customFormat="1" ht="14.1" customHeight="1">
      <c r="A40" s="230"/>
      <c r="B40" s="254"/>
      <c r="C40" s="175" t="s">
        <v>1037</v>
      </c>
      <c r="D40" s="175"/>
      <c r="E40" s="175"/>
      <c r="F40" s="175"/>
      <c r="G40" s="175"/>
      <c r="H40" s="175"/>
      <c r="I40" s="175"/>
      <c r="J40" s="175"/>
      <c r="K40" s="175" t="s">
        <v>1038</v>
      </c>
      <c r="M40" s="190"/>
      <c r="N40" s="175"/>
      <c r="O40" s="175"/>
      <c r="P40" s="175"/>
      <c r="Q40" s="175"/>
      <c r="R40" s="175"/>
      <c r="S40" s="175" t="s">
        <v>1039</v>
      </c>
      <c r="T40" s="175"/>
      <c r="V40" s="190"/>
      <c r="W40" s="175"/>
      <c r="X40" s="175"/>
      <c r="Y40" s="175"/>
      <c r="Z40" s="175" t="s">
        <v>618</v>
      </c>
      <c r="AB40" s="190"/>
      <c r="AC40" s="529"/>
      <c r="AD40" s="529"/>
      <c r="AE40" s="529"/>
      <c r="AF40" s="529"/>
      <c r="AG40" s="529"/>
      <c r="AH40" s="238"/>
      <c r="AI40" s="271"/>
    </row>
    <row r="41" spans="1:35" s="276" customFormat="1" ht="3" customHeight="1">
      <c r="A41" s="296"/>
      <c r="C41" s="293"/>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I41" s="271"/>
    </row>
    <row r="42" spans="1:35" s="276" customFormat="1" ht="14.1" customHeight="1">
      <c r="A42" s="230" t="s">
        <v>1040</v>
      </c>
      <c r="I42" s="231" t="s">
        <v>1041</v>
      </c>
      <c r="R42" s="254" t="s">
        <v>1042</v>
      </c>
      <c r="AI42" s="271"/>
    </row>
    <row r="43" spans="1:35" s="276" customFormat="1" ht="14.1" customHeight="1">
      <c r="A43" s="296"/>
      <c r="B43" s="254" t="s">
        <v>1043</v>
      </c>
      <c r="AI43" s="271"/>
    </row>
    <row r="44" spans="1:35" s="276" customFormat="1" ht="14.1" customHeight="1">
      <c r="A44" s="296"/>
      <c r="B44" s="233" t="s">
        <v>1044</v>
      </c>
      <c r="F44" s="546">
        <f>入力フォーム!B285</f>
        <v>0</v>
      </c>
      <c r="G44" s="546"/>
      <c r="H44" s="546"/>
      <c r="I44" s="546"/>
      <c r="J44" s="546"/>
      <c r="K44" s="546"/>
      <c r="L44" s="546"/>
      <c r="M44" s="546"/>
      <c r="N44" s="546"/>
      <c r="O44" s="546"/>
      <c r="P44" s="546"/>
      <c r="Q44" s="546"/>
      <c r="R44" s="546"/>
      <c r="S44" s="546"/>
      <c r="T44" s="546"/>
      <c r="U44" s="546"/>
      <c r="V44" s="546"/>
      <c r="W44" s="546"/>
      <c r="X44" s="546"/>
      <c r="AI44" s="271"/>
    </row>
    <row r="45" spans="1:35" s="276" customFormat="1" ht="13.5" customHeight="1">
      <c r="A45" s="296"/>
      <c r="C45" s="254" t="s">
        <v>344</v>
      </c>
      <c r="F45" s="546"/>
      <c r="G45" s="546"/>
      <c r="H45" s="546"/>
      <c r="I45" s="546"/>
      <c r="J45" s="546"/>
      <c r="K45" s="546"/>
      <c r="L45" s="546"/>
      <c r="M45" s="546"/>
      <c r="N45" s="546"/>
      <c r="O45" s="546"/>
      <c r="P45" s="546"/>
      <c r="Q45" s="546"/>
      <c r="R45" s="546"/>
      <c r="S45" s="546"/>
      <c r="T45" s="546"/>
      <c r="U45" s="546"/>
      <c r="V45" s="546"/>
      <c r="W45" s="546"/>
      <c r="X45" s="546"/>
      <c r="Y45" s="307"/>
      <c r="Z45" s="307"/>
      <c r="AA45" s="307"/>
      <c r="AB45" s="307"/>
      <c r="AC45" s="307"/>
      <c r="AD45" s="307"/>
      <c r="AE45" s="307"/>
      <c r="AI45" s="271"/>
    </row>
    <row r="46" spans="1:35" s="276" customFormat="1" ht="7.5" customHeight="1">
      <c r="A46" s="348"/>
      <c r="U46" s="307"/>
      <c r="V46" s="307"/>
      <c r="W46" s="307"/>
      <c r="X46" s="307"/>
      <c r="Y46" s="307"/>
      <c r="Z46" s="307"/>
      <c r="AA46" s="307"/>
      <c r="AB46" s="307"/>
      <c r="AC46" s="307"/>
      <c r="AD46" s="307"/>
      <c r="AE46" s="307"/>
      <c r="AF46" s="307"/>
      <c r="AG46" s="307"/>
      <c r="AH46" s="307"/>
      <c r="AI46" s="271"/>
    </row>
    <row r="47" spans="1:35" s="276" customFormat="1" ht="12.75" customHeight="1">
      <c r="A47" s="296"/>
      <c r="B47" s="233" t="s">
        <v>1045</v>
      </c>
      <c r="F47" s="585">
        <f>入力フォーム!B288</f>
        <v>0</v>
      </c>
      <c r="G47" s="586"/>
      <c r="H47" s="586"/>
      <c r="I47" s="586"/>
      <c r="J47" s="586"/>
      <c r="K47" s="586"/>
      <c r="L47" s="586"/>
      <c r="M47" s="586"/>
      <c r="N47" s="586"/>
      <c r="O47" s="586"/>
      <c r="P47" s="586"/>
      <c r="Q47" s="586"/>
      <c r="R47" s="586"/>
      <c r="S47" s="586"/>
      <c r="T47" s="586"/>
      <c r="U47" s="586"/>
      <c r="V47" s="586"/>
      <c r="W47" s="586"/>
      <c r="X47" s="586"/>
      <c r="AI47" s="271"/>
    </row>
    <row r="48" spans="1:35" s="276" customFormat="1" ht="12.75" customHeight="1">
      <c r="A48" s="296"/>
      <c r="C48" s="254" t="s">
        <v>692</v>
      </c>
      <c r="D48" s="254"/>
      <c r="F48" s="586"/>
      <c r="G48" s="586"/>
      <c r="H48" s="586"/>
      <c r="I48" s="586"/>
      <c r="J48" s="586"/>
      <c r="K48" s="586"/>
      <c r="L48" s="586"/>
      <c r="M48" s="586"/>
      <c r="N48" s="586"/>
      <c r="O48" s="586"/>
      <c r="P48" s="586"/>
      <c r="Q48" s="586"/>
      <c r="R48" s="586"/>
      <c r="S48" s="586"/>
      <c r="T48" s="586"/>
      <c r="U48" s="586"/>
      <c r="V48" s="586"/>
      <c r="W48" s="586"/>
      <c r="X48" s="586"/>
      <c r="Y48" s="307"/>
      <c r="Z48" s="307"/>
      <c r="AA48" s="307"/>
      <c r="AB48" s="307"/>
      <c r="AC48" s="307"/>
      <c r="AD48" s="307"/>
      <c r="AE48" s="307"/>
      <c r="AI48" s="271"/>
    </row>
    <row r="49" spans="1:35" s="276" customFormat="1" ht="12.75" customHeight="1">
      <c r="A49" s="348"/>
      <c r="U49" s="307"/>
      <c r="V49" s="307"/>
      <c r="W49" s="307"/>
      <c r="X49" s="307"/>
      <c r="Y49" s="307"/>
      <c r="Z49" s="307"/>
      <c r="AA49" s="307"/>
      <c r="AB49" s="307"/>
      <c r="AC49" s="307"/>
      <c r="AD49" s="307"/>
      <c r="AE49" s="307"/>
      <c r="AF49" s="307"/>
      <c r="AG49" s="307"/>
      <c r="AH49" s="307"/>
      <c r="AI49" s="271"/>
    </row>
    <row r="50" spans="1:35" ht="14.1" customHeight="1">
      <c r="A50" s="348"/>
      <c r="B50" s="233" t="s">
        <v>1046</v>
      </c>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587">
        <f>入力フォーム!B292</f>
        <v>0</v>
      </c>
      <c r="AB50" s="587"/>
      <c r="AC50" s="587"/>
      <c r="AD50" s="587"/>
      <c r="AE50" s="587"/>
      <c r="AF50" s="587"/>
      <c r="AG50" s="587"/>
      <c r="AH50" s="307"/>
      <c r="AI50" s="265"/>
    </row>
    <row r="51" spans="1:35" ht="14.1" customHeight="1">
      <c r="A51" s="348"/>
      <c r="B51" s="233"/>
      <c r="C51" s="562" t="s">
        <v>193</v>
      </c>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87"/>
      <c r="AB51" s="587"/>
      <c r="AC51" s="587"/>
      <c r="AD51" s="587"/>
      <c r="AE51" s="587"/>
      <c r="AF51" s="587"/>
      <c r="AG51" s="587"/>
      <c r="AH51" s="307"/>
      <c r="AI51" s="265"/>
    </row>
    <row r="52" spans="1:35" ht="3" customHeight="1">
      <c r="A52" s="296"/>
      <c r="B52" s="254"/>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65"/>
    </row>
    <row r="53" spans="1:35" ht="14.1" customHeight="1">
      <c r="A53" s="230" t="s">
        <v>1047</v>
      </c>
      <c r="B53" s="276"/>
      <c r="C53" s="276"/>
      <c r="D53" s="276"/>
      <c r="E53" s="276"/>
      <c r="F53" s="276"/>
      <c r="G53" s="276"/>
      <c r="H53" s="562" t="s">
        <v>1048</v>
      </c>
      <c r="I53" s="562"/>
      <c r="J53" s="562"/>
      <c r="K53" s="562"/>
      <c r="L53" s="562"/>
      <c r="M53" s="562"/>
      <c r="N53" s="562"/>
      <c r="O53" s="562"/>
      <c r="P53" s="562"/>
      <c r="Q53" s="562"/>
      <c r="R53" s="354"/>
      <c r="S53" s="354"/>
      <c r="T53" s="238"/>
      <c r="U53" s="493" t="str">
        <f ca="1">IF(入力フォーム!B24="■",YEAR(TODAY())+1,IF(入力フォーム!B25="■",YEAR(TODAY())+2,""))</f>
        <v/>
      </c>
      <c r="V53" s="493"/>
      <c r="W53" s="493"/>
      <c r="X53" s="493"/>
      <c r="Y53" s="493"/>
      <c r="Z53" s="233" t="s">
        <v>501</v>
      </c>
      <c r="AB53" s="493">
        <v>3</v>
      </c>
      <c r="AC53" s="493"/>
      <c r="AD53" s="493"/>
      <c r="AE53" s="493"/>
      <c r="AF53" s="493"/>
      <c r="AG53" s="233" t="s">
        <v>502</v>
      </c>
      <c r="AH53" s="238"/>
      <c r="AI53" s="265"/>
    </row>
    <row r="54" spans="1:35" ht="14.1" customHeight="1">
      <c r="A54" s="296"/>
      <c r="B54" s="233" t="s">
        <v>1049</v>
      </c>
      <c r="C54" s="254"/>
      <c r="D54" s="254"/>
      <c r="E54" s="254"/>
      <c r="F54" s="254"/>
      <c r="G54" s="254"/>
      <c r="H54" s="276"/>
      <c r="I54" s="276"/>
      <c r="J54" s="276"/>
      <c r="K54" s="276"/>
      <c r="L54" s="276"/>
      <c r="M54" s="238"/>
      <c r="N54" s="276"/>
      <c r="O54" s="276"/>
      <c r="P54" s="276"/>
      <c r="Q54" s="276"/>
      <c r="R54" s="276"/>
      <c r="S54" s="238"/>
      <c r="T54" s="238"/>
      <c r="U54" s="493"/>
      <c r="V54" s="493"/>
      <c r="W54" s="493"/>
      <c r="X54" s="493"/>
      <c r="Y54" s="493"/>
      <c r="Z54" s="240" t="s">
        <v>1050</v>
      </c>
      <c r="AB54" s="493"/>
      <c r="AC54" s="493"/>
      <c r="AD54" s="493"/>
      <c r="AE54" s="493"/>
      <c r="AF54" s="493"/>
      <c r="AG54" s="240" t="s">
        <v>1051</v>
      </c>
      <c r="AH54" s="238"/>
      <c r="AI54" s="265"/>
    </row>
    <row r="55" spans="1:35" ht="14.1" customHeight="1">
      <c r="A55" s="296"/>
      <c r="B55" s="254" t="s">
        <v>1052</v>
      </c>
      <c r="C55" s="254"/>
      <c r="D55" s="254"/>
      <c r="E55" s="254"/>
      <c r="F55" s="254"/>
      <c r="G55" s="254"/>
      <c r="H55" s="254"/>
      <c r="I55" s="254"/>
      <c r="J55" s="254"/>
      <c r="K55" s="254"/>
      <c r="L55" s="254"/>
      <c r="M55" s="254"/>
      <c r="N55" s="254"/>
      <c r="O55" s="254"/>
      <c r="P55" s="254"/>
      <c r="Q55" s="254"/>
      <c r="R55" s="254"/>
      <c r="S55" s="254"/>
      <c r="T55" s="254"/>
      <c r="U55" s="276"/>
      <c r="V55" s="276"/>
      <c r="W55" s="276"/>
      <c r="X55" s="276"/>
      <c r="Y55" s="276"/>
      <c r="Z55" s="276"/>
      <c r="AA55" s="276"/>
      <c r="AB55" s="276"/>
      <c r="AC55" s="276"/>
      <c r="AD55" s="276"/>
      <c r="AE55" s="276"/>
      <c r="AF55" s="276"/>
      <c r="AG55" s="276"/>
      <c r="AH55" s="276"/>
      <c r="AI55" s="265"/>
    </row>
    <row r="56" spans="1:35" ht="6" customHeight="1">
      <c r="A56" s="296"/>
      <c r="B56" s="254"/>
      <c r="C56" s="254"/>
      <c r="D56" s="254"/>
      <c r="E56" s="254"/>
      <c r="F56" s="254"/>
      <c r="G56" s="254"/>
      <c r="H56" s="254"/>
      <c r="I56" s="254"/>
      <c r="J56" s="254"/>
      <c r="K56" s="254"/>
      <c r="L56" s="254"/>
      <c r="M56" s="254"/>
      <c r="N56" s="254"/>
      <c r="O56" s="254"/>
      <c r="P56" s="254"/>
      <c r="Q56" s="254"/>
      <c r="R56" s="254"/>
      <c r="S56" s="254"/>
      <c r="T56" s="254"/>
      <c r="U56" s="276"/>
      <c r="V56" s="276"/>
      <c r="W56" s="276"/>
      <c r="X56" s="276"/>
      <c r="Y56" s="276"/>
      <c r="Z56" s="276"/>
      <c r="AA56" s="276"/>
      <c r="AB56" s="276"/>
      <c r="AC56" s="276"/>
      <c r="AD56" s="276"/>
      <c r="AE56" s="276"/>
      <c r="AF56" s="276"/>
      <c r="AG56" s="276"/>
      <c r="AH56" s="276"/>
      <c r="AI56" s="265"/>
    </row>
    <row r="57" spans="1:35" ht="14.1" customHeight="1">
      <c r="A57" s="230" t="s">
        <v>1053</v>
      </c>
      <c r="B57" s="238"/>
      <c r="C57" s="238"/>
      <c r="D57" s="238"/>
      <c r="E57" s="238"/>
      <c r="F57" s="238"/>
      <c r="G57" s="238"/>
      <c r="H57" s="238"/>
      <c r="I57" s="238"/>
      <c r="J57" s="238"/>
      <c r="K57" s="254"/>
      <c r="L57" s="254"/>
      <c r="M57" s="254"/>
      <c r="N57" s="254"/>
      <c r="O57" s="254"/>
      <c r="P57" s="254"/>
      <c r="Q57" s="254"/>
      <c r="R57" s="254"/>
      <c r="S57" s="254"/>
      <c r="T57" s="254"/>
      <c r="U57" s="584"/>
      <c r="V57" s="584"/>
      <c r="W57" s="584"/>
      <c r="X57" s="584"/>
      <c r="Y57" s="584"/>
      <c r="Z57" s="233" t="s">
        <v>501</v>
      </c>
      <c r="AA57" s="276"/>
      <c r="AB57" s="584"/>
      <c r="AC57" s="584"/>
      <c r="AD57" s="584"/>
      <c r="AE57" s="584"/>
      <c r="AF57" s="584"/>
      <c r="AG57" s="233" t="s">
        <v>502</v>
      </c>
      <c r="AH57" s="276"/>
      <c r="AI57" s="265"/>
    </row>
    <row r="58" spans="1:35" ht="14.1" customHeight="1">
      <c r="A58" s="296"/>
      <c r="B58" s="254" t="s">
        <v>1054</v>
      </c>
      <c r="C58" s="254"/>
      <c r="D58" s="254"/>
      <c r="E58" s="254"/>
      <c r="F58" s="254"/>
      <c r="G58" s="254"/>
      <c r="H58" s="254"/>
      <c r="I58" s="254"/>
      <c r="J58" s="254"/>
      <c r="K58" s="254"/>
      <c r="L58" s="254"/>
      <c r="M58" s="254"/>
      <c r="N58" s="254"/>
      <c r="O58" s="254"/>
      <c r="P58" s="254"/>
      <c r="Q58" s="254"/>
      <c r="R58" s="254"/>
      <c r="S58" s="254"/>
      <c r="T58" s="254"/>
      <c r="U58" s="584"/>
      <c r="V58" s="584"/>
      <c r="W58" s="584"/>
      <c r="X58" s="584"/>
      <c r="Y58" s="584"/>
      <c r="Z58" s="240" t="s">
        <v>1050</v>
      </c>
      <c r="AB58" s="584"/>
      <c r="AC58" s="584"/>
      <c r="AD58" s="584"/>
      <c r="AE58" s="584"/>
      <c r="AF58" s="584"/>
      <c r="AG58" s="254" t="s">
        <v>1051</v>
      </c>
      <c r="AH58" s="276"/>
      <c r="AI58" s="265"/>
    </row>
    <row r="59" spans="1:35" ht="12.75" customHeight="1">
      <c r="A59" s="296"/>
      <c r="B59" s="254"/>
      <c r="C59" s="254"/>
      <c r="D59" s="254"/>
      <c r="E59" s="254"/>
      <c r="F59" s="254"/>
      <c r="G59" s="254"/>
      <c r="H59" s="254"/>
      <c r="I59" s="254"/>
      <c r="J59" s="254"/>
      <c r="K59" s="254"/>
      <c r="L59" s="254"/>
      <c r="M59" s="254"/>
      <c r="N59" s="254"/>
      <c r="O59" s="254"/>
      <c r="P59" s="254"/>
      <c r="Q59" s="254"/>
      <c r="R59" s="254"/>
      <c r="S59" s="254"/>
      <c r="T59" s="254"/>
      <c r="U59" s="276"/>
      <c r="V59" s="276"/>
      <c r="W59" s="276"/>
      <c r="X59" s="276"/>
      <c r="Y59" s="276"/>
      <c r="Z59" s="276"/>
      <c r="AA59" s="276"/>
      <c r="AB59" s="276"/>
      <c r="AC59" s="276"/>
      <c r="AD59" s="276"/>
      <c r="AE59" s="276"/>
      <c r="AF59" s="276"/>
      <c r="AG59" s="276"/>
      <c r="AH59" s="276"/>
      <c r="AI59" s="265"/>
    </row>
    <row r="60" spans="1:35" ht="12.75" customHeight="1">
      <c r="A60" s="296"/>
      <c r="B60" s="254"/>
      <c r="C60" s="254"/>
      <c r="D60" s="254"/>
      <c r="E60" s="254"/>
      <c r="F60" s="254"/>
      <c r="G60" s="254"/>
      <c r="H60" s="254"/>
      <c r="I60" s="254"/>
      <c r="J60" s="254"/>
      <c r="K60" s="254"/>
      <c r="L60" s="254"/>
      <c r="M60" s="254"/>
      <c r="N60" s="254"/>
      <c r="O60" s="254"/>
      <c r="P60" s="254"/>
      <c r="Q60" s="254"/>
      <c r="R60" s="254"/>
      <c r="S60" s="254"/>
      <c r="T60" s="254"/>
      <c r="U60" s="276"/>
      <c r="V60" s="276"/>
      <c r="W60" s="276"/>
      <c r="X60" s="276"/>
      <c r="Y60" s="276"/>
      <c r="Z60" s="276"/>
      <c r="AA60" s="276"/>
      <c r="AB60" s="276"/>
      <c r="AC60" s="276"/>
      <c r="AD60" s="276"/>
      <c r="AE60" s="276"/>
      <c r="AF60" s="276"/>
      <c r="AG60" s="276"/>
      <c r="AH60" s="276"/>
      <c r="AI60" s="265"/>
    </row>
    <row r="61" spans="1:35" ht="14.1" customHeight="1">
      <c r="A61" s="296"/>
      <c r="B61" s="298" t="s">
        <v>852</v>
      </c>
      <c r="C61" s="276"/>
      <c r="D61" s="276"/>
      <c r="E61" s="276"/>
      <c r="F61" s="276"/>
      <c r="G61" s="276"/>
      <c r="H61" s="276"/>
      <c r="I61" s="276"/>
      <c r="J61" s="276"/>
      <c r="K61" s="276"/>
      <c r="L61" s="276"/>
      <c r="M61" s="276"/>
      <c r="N61" s="276"/>
      <c r="O61" s="276"/>
      <c r="P61" s="276"/>
      <c r="Q61" s="254" t="s">
        <v>853</v>
      </c>
      <c r="R61" s="276"/>
      <c r="T61" s="254"/>
      <c r="U61" s="276"/>
      <c r="V61" s="276"/>
      <c r="W61" s="276"/>
      <c r="X61" s="276"/>
      <c r="Y61" s="276"/>
      <c r="Z61" s="276"/>
      <c r="AA61" s="276"/>
      <c r="AB61" s="276"/>
      <c r="AC61" s="276"/>
      <c r="AD61" s="276"/>
      <c r="AE61" s="276"/>
      <c r="AF61" s="276"/>
      <c r="AG61" s="276"/>
      <c r="AH61" s="276"/>
      <c r="AI61" s="265"/>
    </row>
    <row r="62" spans="1:35" ht="14.1" customHeight="1">
      <c r="A62" s="296"/>
      <c r="B62" s="298" t="s">
        <v>1055</v>
      </c>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65"/>
    </row>
    <row r="63" spans="1:35" ht="14.1" customHeight="1">
      <c r="A63" s="296"/>
      <c r="B63" s="295" t="s">
        <v>1056</v>
      </c>
      <c r="C63" s="276"/>
      <c r="D63" s="276"/>
      <c r="E63" s="276"/>
      <c r="F63" s="276"/>
      <c r="G63" s="276"/>
      <c r="H63" s="276"/>
      <c r="I63" s="276"/>
      <c r="J63" s="276"/>
      <c r="K63" s="276"/>
      <c r="L63" s="276"/>
      <c r="M63" s="276"/>
      <c r="N63" s="276"/>
      <c r="O63" s="276"/>
      <c r="P63" s="276"/>
      <c r="Q63" s="276"/>
      <c r="R63" s="276"/>
      <c r="S63" s="276"/>
      <c r="T63" s="276"/>
      <c r="U63" s="276"/>
      <c r="V63" s="276"/>
      <c r="W63" s="276"/>
      <c r="X63" s="273"/>
      <c r="Y63" s="273"/>
      <c r="Z63" s="273"/>
      <c r="AA63" s="273"/>
      <c r="AB63" s="276"/>
      <c r="AC63" s="276"/>
      <c r="AD63" s="276"/>
      <c r="AE63" s="276"/>
      <c r="AF63" s="276"/>
      <c r="AG63" s="276"/>
      <c r="AH63" s="276"/>
      <c r="AI63" s="265"/>
    </row>
    <row r="64" spans="1:35" ht="14.1" customHeight="1">
      <c r="A64" s="296"/>
      <c r="B64" s="295"/>
      <c r="C64" s="276"/>
      <c r="D64" s="276"/>
      <c r="E64" s="276"/>
      <c r="F64" s="276"/>
      <c r="G64" s="276"/>
      <c r="H64" s="276"/>
      <c r="I64" s="276"/>
      <c r="J64" s="276"/>
      <c r="K64" s="276"/>
      <c r="L64" s="276"/>
      <c r="M64" s="276"/>
      <c r="N64" s="276"/>
      <c r="O64" s="276"/>
      <c r="P64" s="276"/>
      <c r="Q64" s="276"/>
      <c r="R64" s="276"/>
      <c r="S64" s="276"/>
      <c r="T64" s="276"/>
      <c r="U64" s="276"/>
      <c r="V64" s="276"/>
      <c r="W64" s="276"/>
      <c r="X64" s="273"/>
      <c r="Y64" s="273"/>
      <c r="Z64" s="273"/>
      <c r="AA64" s="273"/>
      <c r="AB64" s="276"/>
      <c r="AC64" s="276"/>
      <c r="AD64" s="276"/>
      <c r="AE64" s="276"/>
      <c r="AF64" s="276"/>
      <c r="AG64" s="276"/>
      <c r="AH64" s="276"/>
      <c r="AI64" s="265"/>
    </row>
    <row r="65" spans="1:35" ht="14.1" customHeight="1" thickBot="1">
      <c r="A65" s="296"/>
      <c r="B65" s="589" t="s">
        <v>1057</v>
      </c>
      <c r="C65" s="589"/>
      <c r="D65" s="589"/>
      <c r="E65" s="589"/>
      <c r="F65" s="589"/>
      <c r="G65" s="589"/>
      <c r="H65" s="589"/>
      <c r="I65" s="589"/>
      <c r="J65" s="589"/>
      <c r="K65" s="589"/>
      <c r="L65" s="589"/>
      <c r="M65" s="589"/>
      <c r="N65" s="589"/>
      <c r="O65" s="589"/>
      <c r="P65" s="589"/>
      <c r="Q65" s="589"/>
      <c r="R65" s="589"/>
      <c r="S65" s="589"/>
      <c r="U65" s="273"/>
      <c r="W65" s="590">
        <f>入力フォーム!B16</f>
        <v>0</v>
      </c>
      <c r="X65" s="590"/>
      <c r="Y65" s="590"/>
      <c r="Z65" s="547" t="s">
        <v>501</v>
      </c>
      <c r="AA65" s="547"/>
      <c r="AB65" s="590">
        <f>入力フォーム!D16</f>
        <v>0</v>
      </c>
      <c r="AC65" s="590"/>
      <c r="AD65" s="547" t="s">
        <v>502</v>
      </c>
      <c r="AE65" s="547"/>
      <c r="AF65" s="590">
        <f>入力フォーム!F16</f>
        <v>0</v>
      </c>
      <c r="AG65" s="590"/>
      <c r="AH65" s="273" t="s">
        <v>503</v>
      </c>
      <c r="AI65" s="265"/>
    </row>
    <row r="66" spans="1:35" ht="14.1" customHeight="1" thickTop="1" thickBot="1">
      <c r="A66" s="296"/>
      <c r="B66" s="589"/>
      <c r="C66" s="589"/>
      <c r="D66" s="589"/>
      <c r="E66" s="589"/>
      <c r="F66" s="589"/>
      <c r="G66" s="589"/>
      <c r="H66" s="589"/>
      <c r="I66" s="589"/>
      <c r="J66" s="589"/>
      <c r="K66" s="589"/>
      <c r="L66" s="589"/>
      <c r="M66" s="589"/>
      <c r="N66" s="589"/>
      <c r="O66" s="589"/>
      <c r="P66" s="589"/>
      <c r="Q66" s="589"/>
      <c r="R66" s="589"/>
      <c r="S66" s="589"/>
      <c r="T66" s="355"/>
      <c r="U66" s="300"/>
      <c r="V66" s="356"/>
      <c r="W66" s="590"/>
      <c r="X66" s="590"/>
      <c r="Y66" s="590"/>
      <c r="Z66" s="591" t="s">
        <v>506</v>
      </c>
      <c r="AA66" s="591"/>
      <c r="AB66" s="590"/>
      <c r="AC66" s="590"/>
      <c r="AD66" s="591" t="s">
        <v>507</v>
      </c>
      <c r="AE66" s="591"/>
      <c r="AF66" s="590"/>
      <c r="AG66" s="590"/>
      <c r="AH66" s="300" t="s">
        <v>508</v>
      </c>
      <c r="AI66" s="265"/>
    </row>
    <row r="67" spans="1:35" ht="12.75" customHeight="1" thickTop="1">
      <c r="A67" s="239"/>
      <c r="AI67" s="265"/>
    </row>
    <row r="68" spans="1:35" ht="14.1" customHeight="1">
      <c r="A68" s="239"/>
      <c r="B68" s="357" t="s">
        <v>856</v>
      </c>
      <c r="C68" s="358"/>
      <c r="D68" s="240" t="s">
        <v>859</v>
      </c>
      <c r="E68" s="240"/>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9"/>
      <c r="AE68" s="358"/>
      <c r="AF68" s="254"/>
      <c r="AG68" s="360"/>
      <c r="AI68" s="265"/>
    </row>
    <row r="69" spans="1:35" ht="14.1" customHeight="1">
      <c r="A69" s="239"/>
      <c r="B69" s="357" t="s">
        <v>1058</v>
      </c>
      <c r="C69" s="361"/>
      <c r="D69" s="361"/>
      <c r="E69" s="361"/>
      <c r="F69" s="361"/>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254"/>
      <c r="AG69" s="360"/>
      <c r="AI69" s="265"/>
    </row>
    <row r="70" spans="1:35" ht="14.1" customHeight="1">
      <c r="A70" s="239"/>
      <c r="B70" s="588" t="s">
        <v>1059</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265"/>
    </row>
    <row r="71" spans="1:35" ht="14.1" customHeight="1">
      <c r="A71" s="239"/>
      <c r="B71" s="588"/>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265"/>
    </row>
    <row r="72" spans="1:35" ht="14.1" customHeight="1">
      <c r="A72" s="362"/>
      <c r="B72" s="341"/>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2"/>
    </row>
    <row r="73" spans="1:35" ht="14.1" customHeight="1">
      <c r="A73" s="317"/>
      <c r="B73" s="318"/>
      <c r="C73" s="318"/>
      <c r="D73" s="318"/>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265"/>
    </row>
    <row r="74" spans="1:35" ht="14.1" customHeight="1">
      <c r="A74" s="239"/>
      <c r="AI74" s="265"/>
    </row>
    <row r="75" spans="1:35" ht="14.1" customHeight="1">
      <c r="A75" s="239"/>
      <c r="AI75" s="265"/>
    </row>
    <row r="76" spans="1:35" ht="14.1" customHeight="1">
      <c r="A76" s="239"/>
      <c r="AI76" s="265"/>
    </row>
    <row r="77" spans="1:35" ht="14.1" customHeight="1">
      <c r="A77" s="239"/>
      <c r="AI77" s="265"/>
    </row>
    <row r="78" spans="1:35" ht="14.1" customHeight="1">
      <c r="A78" s="239"/>
      <c r="AI78" s="265"/>
    </row>
    <row r="79" spans="1:35" ht="14.1" customHeight="1">
      <c r="A79" s="362"/>
      <c r="B79" s="341"/>
      <c r="C79" s="341"/>
      <c r="D79" s="341"/>
      <c r="E79" s="341"/>
      <c r="F79" s="341"/>
      <c r="G79" s="341"/>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c r="AG79" s="341"/>
      <c r="AH79" s="341"/>
      <c r="AI79" s="342"/>
    </row>
    <row r="80" spans="1:35" ht="15" customHeight="1">
      <c r="A80" s="318"/>
    </row>
  </sheetData>
  <sheetProtection selectLockedCells="1" selectUnlockedCells="1"/>
  <mergeCells count="28">
    <mergeCell ref="B70:AH71"/>
    <mergeCell ref="B65:S66"/>
    <mergeCell ref="W65:Y66"/>
    <mergeCell ref="Z65:AA65"/>
    <mergeCell ref="AB65:AC66"/>
    <mergeCell ref="AD65:AE65"/>
    <mergeCell ref="AF65:AG66"/>
    <mergeCell ref="Z66:AA66"/>
    <mergeCell ref="AD66:AE66"/>
    <mergeCell ref="U57:Y58"/>
    <mergeCell ref="AB57:AF58"/>
    <mergeCell ref="K28:Q29"/>
    <mergeCell ref="K31:Q32"/>
    <mergeCell ref="B35:AH35"/>
    <mergeCell ref="AC39:AG40"/>
    <mergeCell ref="F44:X45"/>
    <mergeCell ref="F47:X48"/>
    <mergeCell ref="AA50:AG51"/>
    <mergeCell ref="C51:Z51"/>
    <mergeCell ref="H53:Q53"/>
    <mergeCell ref="U53:Y54"/>
    <mergeCell ref="AB53:AF54"/>
    <mergeCell ref="AE1:AI1"/>
    <mergeCell ref="B7:AH9"/>
    <mergeCell ref="K17:Q18"/>
    <mergeCell ref="C18:J18"/>
    <mergeCell ref="I23:M24"/>
    <mergeCell ref="AB23:AG24"/>
  </mergeCells>
  <phoneticPr fontId="4"/>
  <dataValidations count="1">
    <dataValidation type="list" allowBlank="1" showErrorMessage="1" sqref="B11 G11 M11 S11 Y11 AE11 B14 G14 M14 S14 Y14 AE14 B17 S17 Y17 AE17 B20 G20 M20 S20 Y20 B23 P23 X23 B36 G36 L36 U36 AC36 B39 I39 Q39 Y39" xr:uid="{FB7F872B-517F-4162-95BE-E321FB2C1C2F}">
      <formula1>"□,■"</formula1>
      <formula2>0</formula2>
    </dataValidation>
  </dataValidations>
  <printOptions horizontalCentered="1"/>
  <pageMargins left="0.2361111111111111" right="0.2361111111111111" top="0.15763888888888888" bottom="0.15763888888888888" header="0.51180555555555551" footer="0.51180555555555551"/>
  <pageSetup paperSize="9" scale="80"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D63A-4D37-42DE-864B-F81065082F63}">
  <sheetPr codeName="Sheet12">
    <tabColor rgb="FFFF0000"/>
  </sheetPr>
  <dimension ref="A1:BJ296"/>
  <sheetViews>
    <sheetView tabSelected="1" topLeftCell="A276" zoomScale="130" zoomScaleNormal="130" workbookViewId="0">
      <selection activeCell="B285" sqref="B285:Q285"/>
    </sheetView>
  </sheetViews>
  <sheetFormatPr defaultRowHeight="18.75"/>
  <cols>
    <col min="1" max="83" width="3.5" style="1" customWidth="1"/>
    <col min="84" max="16384" width="9" style="1"/>
  </cols>
  <sheetData>
    <row r="1" spans="1:43">
      <c r="A1" s="3"/>
    </row>
    <row r="2" spans="1:43" s="457" customFormat="1" ht="24" hidden="1">
      <c r="A2" s="456" t="s">
        <v>1085</v>
      </c>
      <c r="V2" s="456" t="s">
        <v>1131</v>
      </c>
    </row>
    <row r="3" spans="1:43" s="457" customFormat="1" ht="19.5" hidden="1">
      <c r="B3" s="810" t="s">
        <v>1122</v>
      </c>
      <c r="C3" s="810"/>
      <c r="D3" s="810"/>
      <c r="E3" s="458" t="s">
        <v>1123</v>
      </c>
      <c r="T3" s="462"/>
      <c r="W3" s="469" t="s">
        <v>430</v>
      </c>
    </row>
    <row r="4" spans="1:43" s="457" customFormat="1" hidden="1">
      <c r="B4" s="643"/>
      <c r="C4" s="811"/>
      <c r="D4" s="642"/>
      <c r="E4" s="386"/>
      <c r="T4" s="462"/>
      <c r="W4" s="835" t="s">
        <v>417</v>
      </c>
      <c r="X4" s="836"/>
      <c r="Y4" s="836"/>
      <c r="Z4" s="837"/>
      <c r="AA4" s="630" t="s">
        <v>418</v>
      </c>
      <c r="AB4" s="831"/>
      <c r="AC4" s="831"/>
      <c r="AD4" s="631"/>
      <c r="AE4" s="829" t="s">
        <v>1132</v>
      </c>
      <c r="AF4" s="829"/>
      <c r="AG4" s="829"/>
      <c r="AH4" s="829"/>
    </row>
    <row r="5" spans="1:43" s="457" customFormat="1" ht="19.5" hidden="1">
      <c r="T5" s="462"/>
      <c r="W5" s="832" t="str">
        <f>IFERROR(DATE(入力フォーム!B32,入力フォーム!D32,入力フォーム!F32),"")</f>
        <v/>
      </c>
      <c r="X5" s="833"/>
      <c r="Y5" s="833"/>
      <c r="Z5" s="834"/>
      <c r="AA5" s="832" t="str">
        <f>IFERROR(DATE(入力フォーム!Y142,入力フォーム!AA142,1),"")</f>
        <v/>
      </c>
      <c r="AB5" s="833"/>
      <c r="AC5" s="833"/>
      <c r="AD5" s="834"/>
      <c r="AE5" s="830" t="str">
        <f>IFERROR(DATEDIF(W5,AA5,"Y"),"")</f>
        <v/>
      </c>
      <c r="AF5" s="830"/>
      <c r="AG5" s="830"/>
      <c r="AH5" s="830"/>
      <c r="AI5" s="468" t="s">
        <v>429</v>
      </c>
    </row>
    <row r="6" spans="1:43" s="457" customFormat="1" hidden="1">
      <c r="B6" s="458" t="s">
        <v>1124</v>
      </c>
      <c r="E6" s="458"/>
      <c r="T6" s="462"/>
      <c r="W6" s="467"/>
      <c r="X6" s="467"/>
      <c r="Y6" s="467"/>
      <c r="Z6" s="467"/>
      <c r="AA6" s="467"/>
      <c r="AB6" s="467"/>
      <c r="AC6" s="467"/>
      <c r="AH6" s="467"/>
      <c r="AI6" s="467"/>
    </row>
    <row r="7" spans="1:43" s="457" customFormat="1" ht="19.5" hidden="1">
      <c r="B7" s="787" t="s">
        <v>1091</v>
      </c>
      <c r="C7" s="787"/>
      <c r="D7" s="787"/>
      <c r="E7" s="787" t="s">
        <v>1092</v>
      </c>
      <c r="F7" s="787"/>
      <c r="G7" s="787"/>
      <c r="H7" s="798" t="s">
        <v>1093</v>
      </c>
      <c r="I7" s="798"/>
      <c r="J7" s="798"/>
      <c r="K7" s="798"/>
      <c r="L7" s="798"/>
      <c r="T7" s="462"/>
      <c r="W7" s="469" t="s">
        <v>419</v>
      </c>
      <c r="X7" s="469"/>
      <c r="Y7" s="469"/>
      <c r="Z7" s="469"/>
      <c r="AA7" s="469"/>
      <c r="AB7" s="469"/>
      <c r="AC7" s="470" t="s">
        <v>1064</v>
      </c>
      <c r="AD7" s="469"/>
      <c r="AI7" s="470"/>
      <c r="AQ7" s="457" t="s">
        <v>1135</v>
      </c>
    </row>
    <row r="8" spans="1:43" s="457" customFormat="1" hidden="1">
      <c r="B8" s="816" t="str">
        <f>IFERROR(VLOOKUP(B28,リスト!A2:C23,3,FALSE),"")&amp;""</f>
        <v/>
      </c>
      <c r="C8" s="817"/>
      <c r="D8" s="818"/>
      <c r="E8" s="605"/>
      <c r="F8" s="606"/>
      <c r="G8" s="607"/>
      <c r="H8" s="813"/>
      <c r="I8" s="814"/>
      <c r="J8" s="814"/>
      <c r="K8" s="814"/>
      <c r="L8" s="815"/>
      <c r="T8" s="462"/>
      <c r="W8" s="630" t="s">
        <v>420</v>
      </c>
      <c r="X8" s="631"/>
      <c r="Y8" s="626" t="s">
        <v>421</v>
      </c>
      <c r="Z8" s="627"/>
      <c r="AA8" s="626" t="s">
        <v>422</v>
      </c>
      <c r="AB8" s="627"/>
      <c r="AC8" s="630" t="s">
        <v>423</v>
      </c>
      <c r="AD8" s="631"/>
      <c r="AE8" s="626" t="s">
        <v>424</v>
      </c>
      <c r="AF8" s="627"/>
      <c r="AG8" s="626" t="s">
        <v>425</v>
      </c>
      <c r="AH8" s="627"/>
      <c r="AI8" s="630" t="s">
        <v>426</v>
      </c>
      <c r="AJ8" s="631"/>
      <c r="AK8" s="630" t="s">
        <v>123</v>
      </c>
      <c r="AL8" s="631"/>
      <c r="AM8" s="630" t="s">
        <v>427</v>
      </c>
      <c r="AN8" s="631"/>
      <c r="AO8" s="630" t="s">
        <v>428</v>
      </c>
      <c r="AP8" s="631"/>
      <c r="AQ8" s="457" t="s">
        <v>1134</v>
      </c>
    </row>
    <row r="9" spans="1:43" s="457" customFormat="1" hidden="1">
      <c r="T9" s="462"/>
      <c r="W9" s="645">
        <f>入力フォーム!F142</f>
        <v>0</v>
      </c>
      <c r="X9" s="646"/>
      <c r="Y9" s="624">
        <f>入力フォーム!Y142</f>
        <v>0</v>
      </c>
      <c r="Z9" s="625"/>
      <c r="AA9" s="624">
        <f>入力フォーム!AA142</f>
        <v>0</v>
      </c>
      <c r="AB9" s="625"/>
      <c r="AC9" s="628" t="str">
        <f t="shared" ref="AC9:AC20" si="0">IFERROR(DATE(Y9,AA9,1),"")</f>
        <v/>
      </c>
      <c r="AD9" s="629"/>
      <c r="AE9" s="624">
        <f>入力フォーム!AC142</f>
        <v>0</v>
      </c>
      <c r="AF9" s="625"/>
      <c r="AG9" s="624">
        <f>入力フォーム!AE142</f>
        <v>0</v>
      </c>
      <c r="AH9" s="625"/>
      <c r="AI9" s="628" t="str">
        <f t="shared" ref="AI9:AI20" si="1">IFERROR(DATE(AE9,AG9,1),"")</f>
        <v/>
      </c>
      <c r="AJ9" s="629"/>
      <c r="AK9" s="632">
        <f>入力フォーム!AG142</f>
        <v>0</v>
      </c>
      <c r="AL9" s="633"/>
      <c r="AM9" s="632" t="str">
        <f>入力フォーム!AI142</f>
        <v/>
      </c>
      <c r="AN9" s="633"/>
      <c r="AO9" s="636"/>
      <c r="AP9" s="637"/>
      <c r="AQ9" s="471"/>
    </row>
    <row r="10" spans="1:43" s="457" customFormat="1" hidden="1">
      <c r="B10" s="458" t="s">
        <v>1130</v>
      </c>
      <c r="T10" s="462"/>
      <c r="W10" s="645">
        <f>入力フォーム!F143</f>
        <v>0</v>
      </c>
      <c r="X10" s="646"/>
      <c r="Y10" s="624">
        <f>入力フォーム!Y143</f>
        <v>0</v>
      </c>
      <c r="Z10" s="625"/>
      <c r="AA10" s="624">
        <f>入力フォーム!AA143</f>
        <v>0</v>
      </c>
      <c r="AB10" s="625"/>
      <c r="AC10" s="628" t="str">
        <f t="shared" si="0"/>
        <v/>
      </c>
      <c r="AD10" s="629"/>
      <c r="AE10" s="624">
        <f>入力フォーム!AC143</f>
        <v>0</v>
      </c>
      <c r="AF10" s="625"/>
      <c r="AG10" s="624">
        <f>入力フォーム!AE143</f>
        <v>0</v>
      </c>
      <c r="AH10" s="625"/>
      <c r="AI10" s="628" t="str">
        <f t="shared" si="1"/>
        <v/>
      </c>
      <c r="AJ10" s="629"/>
      <c r="AK10" s="632">
        <f>入力フォーム!AG143</f>
        <v>0</v>
      </c>
      <c r="AL10" s="633"/>
      <c r="AM10" s="632" t="str">
        <f>入力フォーム!AI143</f>
        <v/>
      </c>
      <c r="AN10" s="633"/>
      <c r="AO10" s="634" t="str">
        <f t="shared" ref="AO10:AO20" si="2">IFERROR(DATEDIF(AI9,AC10,"Y")&amp;"年"&amp;DATEDIF(AI9,AC10,"YM")&amp;"ヶ月","")</f>
        <v/>
      </c>
      <c r="AP10" s="635"/>
      <c r="AQ10" s="471"/>
    </row>
    <row r="11" spans="1:43" s="457" customFormat="1" ht="18.75" hidden="1" customHeight="1">
      <c r="B11" s="21" t="s">
        <v>86</v>
      </c>
      <c r="C11" s="816" t="str">
        <f>IFERROR(VLOOKUP($B11,$B$142:$AH$148,2,FALSE),"")&amp;""</f>
        <v/>
      </c>
      <c r="D11" s="817"/>
      <c r="E11" s="818"/>
      <c r="F11" s="819" t="str">
        <f>IFERROR(VLOOKUP($B11,$B$142:$AH$148,5,FALSE),"")&amp;""</f>
        <v/>
      </c>
      <c r="G11" s="820"/>
      <c r="H11" s="820"/>
      <c r="I11" s="820"/>
      <c r="J11" s="820"/>
      <c r="K11" s="820"/>
      <c r="L11" s="820"/>
      <c r="M11" s="821"/>
      <c r="N11" s="822" t="str">
        <f>IFERROR(VLOOKUP($B11,$B$142:$AH$148,28,FALSE),"")&amp;""</f>
        <v/>
      </c>
      <c r="O11" s="823"/>
      <c r="P11" s="827" t="str">
        <f>IFERROR(VLOOKUP($B11,$B$142:$AH$148,30,FALSE),"")&amp;""</f>
        <v/>
      </c>
      <c r="Q11" s="828"/>
      <c r="R11" s="816" t="str">
        <f>IFERROR(VLOOKUP($B11,$B$142:$AH$148,32,FALSE),"")&amp;""</f>
        <v/>
      </c>
      <c r="S11" s="818"/>
      <c r="T11" s="462"/>
      <c r="V11" s="459"/>
      <c r="W11" s="645">
        <f>入力フォーム!F144</f>
        <v>0</v>
      </c>
      <c r="X11" s="646"/>
      <c r="Y11" s="624">
        <f>入力フォーム!Y144</f>
        <v>0</v>
      </c>
      <c r="Z11" s="625"/>
      <c r="AA11" s="624">
        <f>入力フォーム!AA144</f>
        <v>0</v>
      </c>
      <c r="AB11" s="625"/>
      <c r="AC11" s="628" t="str">
        <f t="shared" si="0"/>
        <v/>
      </c>
      <c r="AD11" s="629"/>
      <c r="AE11" s="624">
        <f>入力フォーム!AC144</f>
        <v>0</v>
      </c>
      <c r="AF11" s="625"/>
      <c r="AG11" s="624">
        <f>入力フォーム!AE144</f>
        <v>0</v>
      </c>
      <c r="AH11" s="625"/>
      <c r="AI11" s="628" t="str">
        <f t="shared" si="1"/>
        <v/>
      </c>
      <c r="AJ11" s="629"/>
      <c r="AK11" s="632">
        <f>入力フォーム!AG144</f>
        <v>0</v>
      </c>
      <c r="AL11" s="633"/>
      <c r="AM11" s="632" t="str">
        <f>入力フォーム!AI144</f>
        <v/>
      </c>
      <c r="AN11" s="633"/>
      <c r="AO11" s="634" t="str">
        <f t="shared" si="2"/>
        <v/>
      </c>
      <c r="AP11" s="635"/>
      <c r="AQ11" s="471"/>
    </row>
    <row r="12" spans="1:43" s="457" customFormat="1" ht="18.75" hidden="1" customHeight="1">
      <c r="B12" s="21" t="s">
        <v>87</v>
      </c>
      <c r="C12" s="816" t="str">
        <f>IFERROR(VLOOKUP($B12,$B$142:$AH$148,2,FALSE),"")&amp;""</f>
        <v/>
      </c>
      <c r="D12" s="817"/>
      <c r="E12" s="818"/>
      <c r="F12" s="819" t="str">
        <f>IFERROR(VLOOKUP($B12,$B$142:$AH$148,5,FALSE),"")&amp;""</f>
        <v/>
      </c>
      <c r="G12" s="820"/>
      <c r="H12" s="820"/>
      <c r="I12" s="820"/>
      <c r="J12" s="820"/>
      <c r="K12" s="820"/>
      <c r="L12" s="820"/>
      <c r="M12" s="821"/>
      <c r="N12" s="822" t="str">
        <f>IFERROR(VLOOKUP($B12,$B$142:$AH$148,28,FALSE),"")&amp;""</f>
        <v/>
      </c>
      <c r="O12" s="823"/>
      <c r="P12" s="827" t="str">
        <f>IFERROR(VLOOKUP($B12,$B$142:$AH$148,30,FALSE),"")&amp;""</f>
        <v/>
      </c>
      <c r="Q12" s="828"/>
      <c r="R12" s="816" t="str">
        <f>IFERROR(VLOOKUP($B12,$B$142:$AH$148,32,FALSE),"")&amp;""</f>
        <v/>
      </c>
      <c r="S12" s="818"/>
      <c r="T12" s="462"/>
      <c r="V12" s="459"/>
      <c r="W12" s="645">
        <f>入力フォーム!F145</f>
        <v>0</v>
      </c>
      <c r="X12" s="646"/>
      <c r="Y12" s="624">
        <f>入力フォーム!Y145</f>
        <v>0</v>
      </c>
      <c r="Z12" s="625"/>
      <c r="AA12" s="624">
        <f>入力フォーム!AA145</f>
        <v>0</v>
      </c>
      <c r="AB12" s="625"/>
      <c r="AC12" s="628" t="str">
        <f t="shared" si="0"/>
        <v/>
      </c>
      <c r="AD12" s="629"/>
      <c r="AE12" s="624">
        <f>入力フォーム!AC145</f>
        <v>0</v>
      </c>
      <c r="AF12" s="625"/>
      <c r="AG12" s="624">
        <f>入力フォーム!AE145</f>
        <v>0</v>
      </c>
      <c r="AH12" s="625"/>
      <c r="AI12" s="628" t="str">
        <f t="shared" si="1"/>
        <v/>
      </c>
      <c r="AJ12" s="629"/>
      <c r="AK12" s="632">
        <f>入力フォーム!AG145</f>
        <v>0</v>
      </c>
      <c r="AL12" s="633"/>
      <c r="AM12" s="632" t="str">
        <f>入力フォーム!AI145</f>
        <v/>
      </c>
      <c r="AN12" s="633"/>
      <c r="AO12" s="634" t="str">
        <f t="shared" si="2"/>
        <v/>
      </c>
      <c r="AP12" s="635"/>
      <c r="AQ12" s="471"/>
    </row>
    <row r="13" spans="1:43" s="457" customFormat="1" ht="18.75" hidden="1" customHeight="1">
      <c r="B13" s="21" t="s">
        <v>88</v>
      </c>
      <c r="C13" s="816" t="str">
        <f>IFERROR(VLOOKUP($B13,$B$142:$AH$148,2,FALSE),"")&amp;""</f>
        <v/>
      </c>
      <c r="D13" s="817"/>
      <c r="E13" s="818"/>
      <c r="F13" s="819" t="str">
        <f>IFERROR(VLOOKUP($B13,$B$142:$AH$148,5,FALSE),"")&amp;""</f>
        <v/>
      </c>
      <c r="G13" s="820"/>
      <c r="H13" s="820"/>
      <c r="I13" s="820"/>
      <c r="J13" s="820"/>
      <c r="K13" s="820"/>
      <c r="L13" s="820"/>
      <c r="M13" s="821"/>
      <c r="N13" s="822" t="str">
        <f>IFERROR(VLOOKUP($B13,$B$142:$AH$148,28,FALSE),"")&amp;""</f>
        <v/>
      </c>
      <c r="O13" s="823"/>
      <c r="P13" s="827" t="str">
        <f>IFERROR(VLOOKUP($B13,$B$142:$AH$148,30,FALSE),"")&amp;""</f>
        <v/>
      </c>
      <c r="Q13" s="828"/>
      <c r="R13" s="816" t="str">
        <f>IFERROR(VLOOKUP($B13,$B$142:$AH$148,32,FALSE),"")&amp;""</f>
        <v/>
      </c>
      <c r="S13" s="818"/>
      <c r="T13" s="462"/>
      <c r="V13" s="459"/>
      <c r="W13" s="645">
        <f>入力フォーム!C172</f>
        <v>0</v>
      </c>
      <c r="X13" s="646"/>
      <c r="Y13" s="624">
        <f>入力フォーム!V172</f>
        <v>0</v>
      </c>
      <c r="Z13" s="625"/>
      <c r="AA13" s="624">
        <f>入力フォーム!X172</f>
        <v>0</v>
      </c>
      <c r="AB13" s="625"/>
      <c r="AC13" s="628" t="str">
        <f t="shared" si="0"/>
        <v/>
      </c>
      <c r="AD13" s="629"/>
      <c r="AE13" s="624">
        <f>入力フォーム!Z172</f>
        <v>0</v>
      </c>
      <c r="AF13" s="625"/>
      <c r="AG13" s="624">
        <f>入力フォーム!AB172</f>
        <v>0</v>
      </c>
      <c r="AH13" s="625"/>
      <c r="AI13" s="628" t="str">
        <f t="shared" si="1"/>
        <v/>
      </c>
      <c r="AJ13" s="629"/>
      <c r="AK13" s="632">
        <f>入力フォーム!AD172</f>
        <v>0</v>
      </c>
      <c r="AL13" s="633"/>
      <c r="AM13" s="632">
        <f>入力フォーム!AF172</f>
        <v>0</v>
      </c>
      <c r="AN13" s="633"/>
      <c r="AO13" s="634" t="str">
        <f>IFERROR(DATEDIF(AI12,AC13,"Y")&amp;"年"&amp;DATEDIF(AI12,AC13,"YM")&amp;"ヶ月","")</f>
        <v/>
      </c>
      <c r="AP13" s="635"/>
      <c r="AQ13" s="471"/>
    </row>
    <row r="14" spans="1:43" s="457" customFormat="1" hidden="1">
      <c r="T14" s="462"/>
      <c r="W14" s="645">
        <f>入力フォーム!C173</f>
        <v>0</v>
      </c>
      <c r="X14" s="646"/>
      <c r="Y14" s="624">
        <f>入力フォーム!V173</f>
        <v>0</v>
      </c>
      <c r="Z14" s="625"/>
      <c r="AA14" s="624">
        <f>入力フォーム!X173</f>
        <v>0</v>
      </c>
      <c r="AB14" s="625"/>
      <c r="AC14" s="628" t="str">
        <f t="shared" si="0"/>
        <v/>
      </c>
      <c r="AD14" s="629"/>
      <c r="AE14" s="624">
        <f>入力フォーム!Z173</f>
        <v>0</v>
      </c>
      <c r="AF14" s="625"/>
      <c r="AG14" s="624">
        <f>入力フォーム!AB173</f>
        <v>0</v>
      </c>
      <c r="AH14" s="625"/>
      <c r="AI14" s="628" t="str">
        <f t="shared" si="1"/>
        <v/>
      </c>
      <c r="AJ14" s="629"/>
      <c r="AK14" s="632">
        <f>入力フォーム!AD173</f>
        <v>0</v>
      </c>
      <c r="AL14" s="633"/>
      <c r="AM14" s="632">
        <f>入力フォーム!AF173</f>
        <v>0</v>
      </c>
      <c r="AN14" s="633"/>
      <c r="AO14" s="634" t="str">
        <f t="shared" si="2"/>
        <v/>
      </c>
      <c r="AP14" s="635"/>
      <c r="AQ14" s="471"/>
    </row>
    <row r="15" spans="1:43" s="457" customFormat="1" hidden="1">
      <c r="B15" s="458" t="s">
        <v>1114</v>
      </c>
      <c r="T15" s="462"/>
      <c r="W15" s="645">
        <f>入力フォーム!C174</f>
        <v>0</v>
      </c>
      <c r="X15" s="646"/>
      <c r="Y15" s="624">
        <f>入力フォーム!V174</f>
        <v>0</v>
      </c>
      <c r="Z15" s="625"/>
      <c r="AA15" s="624">
        <f>入力フォーム!X174</f>
        <v>0</v>
      </c>
      <c r="AB15" s="625"/>
      <c r="AC15" s="628" t="str">
        <f t="shared" si="0"/>
        <v/>
      </c>
      <c r="AD15" s="629"/>
      <c r="AE15" s="624">
        <f>入力フォーム!Z174</f>
        <v>0</v>
      </c>
      <c r="AF15" s="625"/>
      <c r="AG15" s="624">
        <f>入力フォーム!AB174</f>
        <v>0</v>
      </c>
      <c r="AH15" s="625"/>
      <c r="AI15" s="628" t="str">
        <f t="shared" si="1"/>
        <v/>
      </c>
      <c r="AJ15" s="629"/>
      <c r="AK15" s="632">
        <f>入力フォーム!AD174</f>
        <v>0</v>
      </c>
      <c r="AL15" s="633"/>
      <c r="AM15" s="632">
        <f>入力フォーム!AF174</f>
        <v>0</v>
      </c>
      <c r="AN15" s="633"/>
      <c r="AO15" s="634" t="str">
        <f t="shared" si="2"/>
        <v/>
      </c>
      <c r="AP15" s="635"/>
      <c r="AQ15" s="471"/>
    </row>
    <row r="16" spans="1:43" s="457" customFormat="1" hidden="1">
      <c r="B16" s="643"/>
      <c r="C16" s="642"/>
      <c r="D16" s="643"/>
      <c r="E16" s="642"/>
      <c r="F16" s="643"/>
      <c r="G16" s="642"/>
      <c r="H16" s="457" t="s">
        <v>1133</v>
      </c>
      <c r="T16" s="462"/>
      <c r="W16" s="645">
        <f>入力フォーム!F146</f>
        <v>0</v>
      </c>
      <c r="X16" s="646"/>
      <c r="Y16" s="624">
        <f>入力フォーム!Y146</f>
        <v>0</v>
      </c>
      <c r="Z16" s="625"/>
      <c r="AA16" s="624">
        <f>入力フォーム!AA146</f>
        <v>0</v>
      </c>
      <c r="AB16" s="625"/>
      <c r="AC16" s="628" t="str">
        <f>IFERROR(DATE(Y16,AA16,1),"")</f>
        <v/>
      </c>
      <c r="AD16" s="629"/>
      <c r="AE16" s="624">
        <f>入力フォーム!AC146</f>
        <v>0</v>
      </c>
      <c r="AF16" s="625"/>
      <c r="AG16" s="624">
        <f>入力フォーム!AE146</f>
        <v>0</v>
      </c>
      <c r="AH16" s="625"/>
      <c r="AI16" s="628" t="str">
        <f>IFERROR(DATE(AE16,AG16,1),"")</f>
        <v/>
      </c>
      <c r="AJ16" s="629"/>
      <c r="AK16" s="632">
        <f>入力フォーム!AG146</f>
        <v>0</v>
      </c>
      <c r="AL16" s="633"/>
      <c r="AM16" s="632" t="str">
        <f>入力フォーム!AI146</f>
        <v/>
      </c>
      <c r="AN16" s="633"/>
      <c r="AO16" s="634" t="str">
        <f>IFERROR(DATEDIF(AI15,AC16,"Y")&amp;"年"&amp;DATEDIF(AI15,AC16,"YM")&amp;"ヶ月","")</f>
        <v/>
      </c>
      <c r="AP16" s="635"/>
      <c r="AQ16" s="471"/>
    </row>
    <row r="17" spans="2:43" s="457" customFormat="1" hidden="1">
      <c r="T17" s="462"/>
      <c r="W17" s="645">
        <f>入力フォーム!F147</f>
        <v>0</v>
      </c>
      <c r="X17" s="646"/>
      <c r="Y17" s="624">
        <f>入力フォーム!Y147</f>
        <v>0</v>
      </c>
      <c r="Z17" s="625"/>
      <c r="AA17" s="624">
        <f>入力フォーム!AA147</f>
        <v>0</v>
      </c>
      <c r="AB17" s="625"/>
      <c r="AC17" s="628" t="str">
        <f>IFERROR(DATE(Y17,AA17,1),"")</f>
        <v/>
      </c>
      <c r="AD17" s="629"/>
      <c r="AE17" s="624">
        <f>入力フォーム!AC147</f>
        <v>0</v>
      </c>
      <c r="AF17" s="625"/>
      <c r="AG17" s="624">
        <f>入力フォーム!AE147</f>
        <v>0</v>
      </c>
      <c r="AH17" s="625"/>
      <c r="AI17" s="628" t="str">
        <f>IFERROR(DATE(AE17,AG17,1),"")</f>
        <v/>
      </c>
      <c r="AJ17" s="629"/>
      <c r="AK17" s="632">
        <f>入力フォーム!AG147</f>
        <v>0</v>
      </c>
      <c r="AL17" s="633"/>
      <c r="AM17" s="632" t="str">
        <f>入力フォーム!AI147</f>
        <v/>
      </c>
      <c r="AN17" s="633"/>
      <c r="AO17" s="634" t="str">
        <f>IFERROR(DATEDIF(AI16,AC17,"Y")&amp;"年"&amp;DATEDIF(AI16,AC17,"YM")&amp;"ヶ月","")</f>
        <v/>
      </c>
      <c r="AP17" s="635"/>
      <c r="AQ17" s="471"/>
    </row>
    <row r="18" spans="2:43" s="457" customFormat="1" hidden="1">
      <c r="B18" s="464" t="s">
        <v>1129</v>
      </c>
      <c r="C18" s="463"/>
      <c r="D18" s="463"/>
      <c r="T18" s="462"/>
      <c r="W18" s="645">
        <f>入力フォーム!F148</f>
        <v>0</v>
      </c>
      <c r="X18" s="646"/>
      <c r="Y18" s="624">
        <f>入力フォーム!Y148</f>
        <v>0</v>
      </c>
      <c r="Z18" s="625"/>
      <c r="AA18" s="624">
        <f>入力フォーム!AA148</f>
        <v>0</v>
      </c>
      <c r="AB18" s="625"/>
      <c r="AC18" s="628" t="str">
        <f>IFERROR(DATE(Y18,AA18,1),"")</f>
        <v/>
      </c>
      <c r="AD18" s="629"/>
      <c r="AE18" s="624">
        <f>入力フォーム!AC148</f>
        <v>0</v>
      </c>
      <c r="AF18" s="625"/>
      <c r="AG18" s="624">
        <f>入力フォーム!AE148</f>
        <v>0</v>
      </c>
      <c r="AH18" s="625"/>
      <c r="AI18" s="628" t="str">
        <f>IFERROR(DATE(AE18,AG18,1),"")</f>
        <v/>
      </c>
      <c r="AJ18" s="629"/>
      <c r="AK18" s="632">
        <f>入力フォーム!AG148</f>
        <v>0</v>
      </c>
      <c r="AL18" s="633"/>
      <c r="AM18" s="632" t="str">
        <f>入力フォーム!AI148</f>
        <v/>
      </c>
      <c r="AN18" s="633"/>
      <c r="AO18" s="634" t="str">
        <f>IFERROR(DATEDIF(AI17,AC18,"Y")&amp;"年"&amp;DATEDIF(AI17,AC18,"YM")&amp;"ヶ月","")</f>
        <v/>
      </c>
      <c r="AP18" s="635"/>
      <c r="AQ18" s="471"/>
    </row>
    <row r="19" spans="2:43" s="457" customFormat="1" hidden="1">
      <c r="B19" s="824"/>
      <c r="C19" s="825"/>
      <c r="D19" s="826"/>
      <c r="T19" s="462"/>
      <c r="W19" s="645">
        <f>入力フォーム!C175</f>
        <v>0</v>
      </c>
      <c r="X19" s="646"/>
      <c r="Y19" s="624">
        <f>入力フォーム!V175</f>
        <v>0</v>
      </c>
      <c r="Z19" s="625"/>
      <c r="AA19" s="624">
        <f>入力フォーム!X175</f>
        <v>0</v>
      </c>
      <c r="AB19" s="625"/>
      <c r="AC19" s="628" t="str">
        <f t="shared" si="0"/>
        <v/>
      </c>
      <c r="AD19" s="629"/>
      <c r="AE19" s="624">
        <f>入力フォーム!Z175</f>
        <v>0</v>
      </c>
      <c r="AF19" s="625"/>
      <c r="AG19" s="624">
        <f>入力フォーム!AB175</f>
        <v>0</v>
      </c>
      <c r="AH19" s="625"/>
      <c r="AI19" s="628" t="str">
        <f t="shared" si="1"/>
        <v/>
      </c>
      <c r="AJ19" s="629"/>
      <c r="AK19" s="632">
        <f>入力フォーム!AD175</f>
        <v>0</v>
      </c>
      <c r="AL19" s="633"/>
      <c r="AM19" s="632">
        <f>入力フォーム!AF175</f>
        <v>0</v>
      </c>
      <c r="AN19" s="633"/>
      <c r="AO19" s="634" t="str">
        <f>IFERROR(DATEDIF(AI18,AC19,"Y")&amp;"年"&amp;DATEDIF(AI18,AC19,"YM")&amp;"ヶ月","")</f>
        <v/>
      </c>
      <c r="AP19" s="635"/>
      <c r="AQ19" s="471"/>
    </row>
    <row r="20" spans="2:43" s="457" customFormat="1" hidden="1">
      <c r="T20" s="462"/>
      <c r="W20" s="645">
        <f>入力フォーム!C176</f>
        <v>0</v>
      </c>
      <c r="X20" s="646"/>
      <c r="Y20" s="624">
        <f>入力フォーム!V176</f>
        <v>0</v>
      </c>
      <c r="Z20" s="625"/>
      <c r="AA20" s="624">
        <f>入力フォーム!X176</f>
        <v>0</v>
      </c>
      <c r="AB20" s="625"/>
      <c r="AC20" s="628" t="str">
        <f t="shared" si="0"/>
        <v/>
      </c>
      <c r="AD20" s="629"/>
      <c r="AE20" s="624">
        <f>入力フォーム!Z176</f>
        <v>0</v>
      </c>
      <c r="AF20" s="625"/>
      <c r="AG20" s="624">
        <f>入力フォーム!AB176</f>
        <v>0</v>
      </c>
      <c r="AH20" s="625"/>
      <c r="AI20" s="628" t="str">
        <f t="shared" si="1"/>
        <v/>
      </c>
      <c r="AJ20" s="629"/>
      <c r="AK20" s="632">
        <f>入力フォーム!AD176</f>
        <v>0</v>
      </c>
      <c r="AL20" s="633"/>
      <c r="AM20" s="632">
        <f>入力フォーム!AF176</f>
        <v>0</v>
      </c>
      <c r="AN20" s="633"/>
      <c r="AO20" s="634" t="str">
        <f t="shared" si="2"/>
        <v/>
      </c>
      <c r="AP20" s="635"/>
      <c r="AQ20" s="471"/>
    </row>
    <row r="21" spans="2:43" s="457" customFormat="1" hidden="1">
      <c r="T21" s="462"/>
      <c r="AN21" s="459"/>
    </row>
    <row r="22" spans="2:43" s="457" customFormat="1" hidden="1">
      <c r="AM22" s="459"/>
    </row>
    <row r="23" spans="2:43">
      <c r="B23" s="2" t="s">
        <v>0</v>
      </c>
      <c r="AN23" s="460"/>
    </row>
    <row r="24" spans="2:43">
      <c r="B24" s="377" t="s">
        <v>1</v>
      </c>
      <c r="C24" s="1" t="s">
        <v>2</v>
      </c>
      <c r="AN24" s="460"/>
    </row>
    <row r="25" spans="2:43">
      <c r="B25" s="377" t="s">
        <v>1</v>
      </c>
      <c r="C25" s="1" t="s">
        <v>3</v>
      </c>
      <c r="AN25" s="460"/>
    </row>
    <row r="26" spans="2:43">
      <c r="AN26" s="460"/>
    </row>
    <row r="27" spans="2:43">
      <c r="B27" s="2" t="s">
        <v>4</v>
      </c>
      <c r="AN27" s="461"/>
    </row>
    <row r="28" spans="2:43">
      <c r="B28" s="643"/>
      <c r="C28" s="811"/>
      <c r="D28" s="811"/>
      <c r="E28" s="811"/>
      <c r="F28" s="642"/>
      <c r="AN28" s="460"/>
    </row>
    <row r="29" spans="2:43">
      <c r="AN29" s="460"/>
    </row>
    <row r="30" spans="2:43">
      <c r="B30" s="2" t="s">
        <v>19</v>
      </c>
      <c r="AN30" s="460"/>
    </row>
    <row r="31" spans="2:43">
      <c r="B31" s="1" t="s">
        <v>20</v>
      </c>
      <c r="D31" s="4" t="s">
        <v>21</v>
      </c>
      <c r="E31" s="4"/>
      <c r="F31" s="1" t="s">
        <v>22</v>
      </c>
      <c r="AN31" s="460"/>
    </row>
    <row r="32" spans="2:43">
      <c r="B32" s="643"/>
      <c r="C32" s="642"/>
      <c r="D32" s="643"/>
      <c r="E32" s="642"/>
      <c r="F32" s="643"/>
      <c r="G32" s="642"/>
      <c r="AN32" s="461"/>
    </row>
    <row r="33" spans="2:40">
      <c r="AN33" s="461"/>
    </row>
    <row r="34" spans="2:40">
      <c r="B34" s="2" t="s">
        <v>23</v>
      </c>
      <c r="F34" s="5" t="s">
        <v>1072</v>
      </c>
      <c r="G34" s="5"/>
      <c r="H34" s="5"/>
      <c r="I34" s="5"/>
      <c r="J34" s="5"/>
      <c r="K34" s="5"/>
      <c r="L34" s="5"/>
      <c r="M34" s="5"/>
      <c r="N34" s="5"/>
      <c r="O34" s="5"/>
      <c r="P34" s="5" t="s">
        <v>24</v>
      </c>
      <c r="AN34" s="460"/>
    </row>
    <row r="35" spans="2:40">
      <c r="B35" s="1" t="s">
        <v>25</v>
      </c>
      <c r="F35" s="812" t="s">
        <v>1071</v>
      </c>
      <c r="G35" s="812"/>
      <c r="H35" s="812"/>
      <c r="I35" s="812"/>
      <c r="J35" s="812"/>
      <c r="K35" s="812"/>
      <c r="L35" s="812"/>
      <c r="M35" s="812"/>
      <c r="N35" s="812"/>
      <c r="O35" s="812"/>
      <c r="P35" s="6" t="s">
        <v>25</v>
      </c>
      <c r="AN35" s="460"/>
    </row>
    <row r="36" spans="2:40" ht="37.5" customHeight="1">
      <c r="B36" s="593"/>
      <c r="C36" s="594"/>
      <c r="D36" s="594"/>
      <c r="E36" s="594"/>
      <c r="F36" s="594"/>
      <c r="G36" s="594"/>
      <c r="H36" s="594"/>
      <c r="I36" s="594"/>
      <c r="J36" s="594"/>
      <c r="K36" s="594"/>
      <c r="L36" s="594"/>
      <c r="M36" s="594"/>
      <c r="N36" s="595"/>
      <c r="P36" s="592"/>
      <c r="Q36" s="592"/>
      <c r="R36" s="592"/>
      <c r="S36" s="592"/>
      <c r="AN36" s="461"/>
    </row>
    <row r="37" spans="2:40" ht="10.5" customHeight="1">
      <c r="AN37" s="460"/>
    </row>
    <row r="38" spans="2:40">
      <c r="B38" s="1" t="s">
        <v>26</v>
      </c>
      <c r="P38" s="6" t="s">
        <v>27</v>
      </c>
      <c r="AN38" s="460"/>
    </row>
    <row r="39" spans="2:40" ht="37.5" customHeight="1">
      <c r="B39" s="593"/>
      <c r="C39" s="594"/>
      <c r="D39" s="594"/>
      <c r="E39" s="594"/>
      <c r="F39" s="594"/>
      <c r="G39" s="594"/>
      <c r="H39" s="594"/>
      <c r="I39" s="594"/>
      <c r="J39" s="594"/>
      <c r="K39" s="594"/>
      <c r="L39" s="594"/>
      <c r="M39" s="594"/>
      <c r="N39" s="595"/>
      <c r="P39" s="592"/>
      <c r="Q39" s="592"/>
      <c r="R39" s="592"/>
      <c r="S39" s="592"/>
      <c r="AN39" s="461"/>
    </row>
    <row r="40" spans="2:40">
      <c r="B40" s="1" t="s">
        <v>28</v>
      </c>
      <c r="AN40" s="460"/>
    </row>
    <row r="41" spans="2:40">
      <c r="B41" s="2" t="s">
        <v>29</v>
      </c>
      <c r="AN41" s="460"/>
    </row>
    <row r="42" spans="2:40">
      <c r="B42" s="377" t="s">
        <v>1</v>
      </c>
      <c r="C42" s="1" t="s">
        <v>30</v>
      </c>
      <c r="F42" s="377" t="s">
        <v>1</v>
      </c>
      <c r="G42" s="1" t="s">
        <v>31</v>
      </c>
      <c r="AN42" s="460"/>
    </row>
    <row r="43" spans="2:40">
      <c r="AN43" s="460"/>
    </row>
    <row r="44" spans="2:40">
      <c r="B44" s="2" t="s">
        <v>32</v>
      </c>
      <c r="J44" s="7" t="s">
        <v>434</v>
      </c>
      <c r="AN44" s="461"/>
    </row>
    <row r="45" spans="2:40" ht="37.5" customHeight="1">
      <c r="B45" s="593"/>
      <c r="C45" s="594"/>
      <c r="D45" s="594"/>
      <c r="E45" s="594"/>
      <c r="F45" s="594"/>
      <c r="G45" s="594"/>
      <c r="H45" s="594"/>
      <c r="I45" s="595"/>
      <c r="J45" s="673" t="s">
        <v>433</v>
      </c>
      <c r="K45" s="674"/>
      <c r="L45" s="674"/>
      <c r="M45" s="674"/>
      <c r="N45" s="674"/>
      <c r="O45" s="674"/>
      <c r="P45" s="674"/>
      <c r="Q45" s="674"/>
      <c r="R45" s="674"/>
      <c r="S45" s="674"/>
      <c r="T45" s="674"/>
      <c r="U45" s="674"/>
      <c r="V45" s="674"/>
      <c r="W45" s="674"/>
      <c r="X45" s="674"/>
      <c r="AN45" s="461"/>
    </row>
    <row r="46" spans="2:40">
      <c r="B46" s="1" t="s">
        <v>28</v>
      </c>
      <c r="AN46" s="461"/>
    </row>
    <row r="47" spans="2:40">
      <c r="B47" s="2" t="s">
        <v>33</v>
      </c>
      <c r="AN47" s="461"/>
    </row>
    <row r="48" spans="2:40">
      <c r="B48" s="377" t="s">
        <v>1</v>
      </c>
      <c r="C48" s="1" t="s">
        <v>35</v>
      </c>
      <c r="G48" s="377" t="s">
        <v>1</v>
      </c>
      <c r="H48" s="1" t="s">
        <v>36</v>
      </c>
      <c r="AN48" s="460"/>
    </row>
    <row r="49" spans="2:40">
      <c r="AN49" s="461"/>
    </row>
    <row r="50" spans="2:40">
      <c r="B50" s="2" t="s">
        <v>37</v>
      </c>
      <c r="AN50" s="460"/>
    </row>
    <row r="51" spans="2:40">
      <c r="B51" s="643"/>
      <c r="C51" s="811"/>
      <c r="D51" s="811"/>
      <c r="E51" s="811"/>
      <c r="F51" s="642"/>
      <c r="AN51" s="460"/>
    </row>
    <row r="52" spans="2:40">
      <c r="AN52" s="461"/>
    </row>
    <row r="53" spans="2:40">
      <c r="B53" s="8" t="s">
        <v>46</v>
      </c>
      <c r="C53" s="9"/>
      <c r="D53" s="9"/>
      <c r="E53" s="9"/>
      <c r="I53" s="7" t="s">
        <v>47</v>
      </c>
    </row>
    <row r="54" spans="2:40">
      <c r="B54" s="10" t="s">
        <v>435</v>
      </c>
      <c r="C54" s="11"/>
      <c r="D54" s="11"/>
      <c r="E54" s="11"/>
    </row>
    <row r="55" spans="2:40">
      <c r="B55" s="10" t="s">
        <v>436</v>
      </c>
      <c r="C55" s="11"/>
      <c r="D55" s="11"/>
      <c r="E55" s="11"/>
    </row>
    <row r="56" spans="2:40" ht="37.5" customHeight="1">
      <c r="B56" s="593"/>
      <c r="C56" s="594"/>
      <c r="D56" s="594"/>
      <c r="E56" s="594"/>
      <c r="F56" s="594"/>
      <c r="G56" s="594"/>
      <c r="H56" s="594"/>
      <c r="I56" s="594"/>
      <c r="J56" s="594"/>
      <c r="K56" s="594"/>
      <c r="L56" s="594"/>
      <c r="M56" s="594"/>
      <c r="N56" s="594"/>
      <c r="O56" s="594"/>
      <c r="P56" s="594"/>
      <c r="Q56" s="594"/>
      <c r="R56" s="594"/>
      <c r="S56" s="594"/>
      <c r="T56" s="594"/>
      <c r="U56" s="595"/>
    </row>
    <row r="57" spans="2:40">
      <c r="B57" s="11"/>
      <c r="C57" s="11"/>
      <c r="D57" s="11"/>
      <c r="E57" s="11"/>
    </row>
    <row r="58" spans="2:40">
      <c r="B58" s="8" t="s">
        <v>48</v>
      </c>
      <c r="C58" s="9"/>
      <c r="D58" s="9"/>
      <c r="E58" s="9"/>
    </row>
    <row r="59" spans="2:40" ht="37.5" customHeight="1">
      <c r="B59" s="593"/>
      <c r="C59" s="594"/>
      <c r="D59" s="594"/>
      <c r="E59" s="594"/>
      <c r="F59" s="594"/>
      <c r="G59" s="594"/>
      <c r="H59" s="594"/>
      <c r="I59" s="594"/>
      <c r="J59" s="594"/>
      <c r="K59" s="594"/>
      <c r="L59" s="594"/>
      <c r="M59" s="594"/>
      <c r="N59" s="594"/>
      <c r="O59" s="594"/>
      <c r="P59" s="594"/>
      <c r="Q59" s="594"/>
      <c r="R59" s="594"/>
      <c r="S59" s="594"/>
      <c r="T59" s="594"/>
      <c r="U59" s="595"/>
    </row>
    <row r="60" spans="2:40">
      <c r="B60" s="11"/>
      <c r="C60" s="11"/>
      <c r="D60" s="11"/>
      <c r="E60" s="11"/>
    </row>
    <row r="61" spans="2:40">
      <c r="B61" s="8" t="s">
        <v>49</v>
      </c>
      <c r="C61" s="9"/>
      <c r="D61" s="9"/>
      <c r="E61" s="9"/>
    </row>
    <row r="62" spans="2:40">
      <c r="B62" s="596"/>
      <c r="C62" s="597"/>
      <c r="D62" s="597"/>
      <c r="E62" s="597"/>
      <c r="F62" s="598"/>
    </row>
    <row r="63" spans="2:40">
      <c r="B63" s="11"/>
      <c r="C63" s="11"/>
      <c r="D63" s="11"/>
    </row>
    <row r="64" spans="2:40">
      <c r="B64" s="8" t="s">
        <v>50</v>
      </c>
      <c r="C64" s="9"/>
      <c r="D64" s="9"/>
      <c r="E64" s="9"/>
    </row>
    <row r="65" spans="2:9">
      <c r="B65" s="605"/>
      <c r="C65" s="606"/>
      <c r="D65" s="606"/>
      <c r="E65" s="606"/>
      <c r="F65" s="606"/>
      <c r="G65" s="606"/>
      <c r="H65" s="606"/>
      <c r="I65" s="607"/>
    </row>
    <row r="66" spans="2:9">
      <c r="B66" s="9"/>
      <c r="C66" s="9"/>
      <c r="D66" s="9"/>
    </row>
    <row r="67" spans="2:9">
      <c r="B67" s="2" t="s">
        <v>51</v>
      </c>
    </row>
    <row r="68" spans="2:9">
      <c r="B68" s="377" t="s">
        <v>1</v>
      </c>
      <c r="C68" s="1" t="s">
        <v>52</v>
      </c>
      <c r="F68" s="377" t="s">
        <v>34</v>
      </c>
      <c r="G68" s="1" t="s">
        <v>53</v>
      </c>
    </row>
    <row r="69" spans="2:9" ht="10.5" customHeight="1"/>
    <row r="70" spans="2:9">
      <c r="B70" s="12" t="s">
        <v>54</v>
      </c>
    </row>
    <row r="71" spans="2:9">
      <c r="B71" s="675"/>
      <c r="C71" s="676"/>
      <c r="D71" s="676"/>
      <c r="E71" s="676"/>
      <c r="F71" s="677"/>
    </row>
    <row r="72" spans="2:9" ht="10.5" customHeight="1"/>
    <row r="73" spans="2:9">
      <c r="B73" s="12" t="s">
        <v>55</v>
      </c>
    </row>
    <row r="74" spans="2:9">
      <c r="B74" s="12" t="s">
        <v>20</v>
      </c>
      <c r="C74" s="12"/>
      <c r="D74" s="13" t="s">
        <v>21</v>
      </c>
      <c r="E74" s="13"/>
      <c r="F74" s="12" t="s">
        <v>22</v>
      </c>
      <c r="G74" s="12"/>
    </row>
    <row r="75" spans="2:9">
      <c r="B75" s="600"/>
      <c r="C75" s="601"/>
      <c r="D75" s="599"/>
      <c r="E75" s="599"/>
      <c r="F75" s="599"/>
      <c r="G75" s="599"/>
    </row>
    <row r="76" spans="2:9" ht="18.75" customHeight="1"/>
    <row r="77" spans="2:9" ht="18.75" customHeight="1">
      <c r="B77" s="2" t="s">
        <v>56</v>
      </c>
    </row>
    <row r="78" spans="2:9" ht="18.75" customHeight="1">
      <c r="B78" s="377" t="s">
        <v>1</v>
      </c>
      <c r="C78" s="1" t="s">
        <v>52</v>
      </c>
      <c r="F78" s="377" t="s">
        <v>1</v>
      </c>
      <c r="G78" s="1" t="s">
        <v>53</v>
      </c>
    </row>
    <row r="79" spans="2:9" ht="10.5" customHeight="1"/>
    <row r="80" spans="2:9" ht="18.75" customHeight="1">
      <c r="B80" s="12" t="s">
        <v>57</v>
      </c>
    </row>
    <row r="81" spans="2:20" ht="18.75" customHeight="1">
      <c r="B81" s="12" t="s">
        <v>58</v>
      </c>
      <c r="D81" s="375"/>
      <c r="E81" s="12" t="s">
        <v>59</v>
      </c>
    </row>
    <row r="82" spans="2:20" ht="10.5" customHeight="1"/>
    <row r="83" spans="2:20" ht="18.75" customHeight="1">
      <c r="B83" s="12" t="s">
        <v>60</v>
      </c>
    </row>
    <row r="84" spans="2:20" ht="18.75" customHeight="1">
      <c r="B84" s="12" t="s">
        <v>58</v>
      </c>
      <c r="D84" s="375"/>
      <c r="E84" s="12" t="s">
        <v>59</v>
      </c>
    </row>
    <row r="85" spans="2:20" ht="18.75" customHeight="1"/>
    <row r="86" spans="2:20" ht="18.75" customHeight="1">
      <c r="B86" s="2" t="s">
        <v>61</v>
      </c>
    </row>
    <row r="87" spans="2:20" ht="18.75" customHeight="1">
      <c r="B87" s="377" t="s">
        <v>1</v>
      </c>
      <c r="C87" s="1" t="s">
        <v>52</v>
      </c>
      <c r="F87" s="377" t="s">
        <v>1</v>
      </c>
      <c r="G87" s="1" t="s">
        <v>53</v>
      </c>
    </row>
    <row r="88" spans="2:20" ht="10.5" customHeight="1"/>
    <row r="89" spans="2:20" ht="18.75" customHeight="1">
      <c r="B89" s="12" t="s">
        <v>57</v>
      </c>
    </row>
    <row r="90" spans="2:20" ht="18.75" customHeight="1">
      <c r="B90" s="12" t="s">
        <v>58</v>
      </c>
      <c r="D90" s="375"/>
      <c r="E90" s="12" t="s">
        <v>59</v>
      </c>
    </row>
    <row r="91" spans="2:20" ht="10.5" customHeight="1"/>
    <row r="92" spans="2:20" ht="18.75" customHeight="1">
      <c r="B92" s="12" t="s">
        <v>62</v>
      </c>
    </row>
    <row r="93" spans="2:20" ht="18.75" customHeight="1">
      <c r="B93" s="12" t="s">
        <v>20</v>
      </c>
      <c r="C93" s="12"/>
      <c r="D93" s="13" t="s">
        <v>21</v>
      </c>
      <c r="E93" s="13"/>
      <c r="F93" s="12" t="s">
        <v>22</v>
      </c>
      <c r="G93" s="12"/>
      <c r="H93" s="14" t="s">
        <v>63</v>
      </c>
      <c r="I93" s="12" t="s">
        <v>20</v>
      </c>
      <c r="J93" s="12"/>
      <c r="K93" s="13" t="s">
        <v>21</v>
      </c>
      <c r="L93" s="13"/>
      <c r="M93" s="12" t="s">
        <v>22</v>
      </c>
      <c r="N93" s="12"/>
    </row>
    <row r="94" spans="2:20" ht="18.75" customHeight="1">
      <c r="B94" s="600"/>
      <c r="C94" s="601"/>
      <c r="D94" s="599"/>
      <c r="E94" s="599"/>
      <c r="F94" s="599"/>
      <c r="G94" s="599"/>
      <c r="H94" s="14" t="s">
        <v>64</v>
      </c>
      <c r="I94" s="599"/>
      <c r="J94" s="599"/>
      <c r="K94" s="599"/>
      <c r="L94" s="599"/>
      <c r="M94" s="599"/>
      <c r="N94" s="599"/>
    </row>
    <row r="95" spans="2:20" ht="18.75" customHeight="1"/>
    <row r="96" spans="2:20" ht="18.75" customHeight="1">
      <c r="B96" s="12" t="s">
        <v>65</v>
      </c>
      <c r="C96" s="12"/>
      <c r="D96" s="12"/>
      <c r="E96" s="12"/>
      <c r="F96" s="12"/>
      <c r="G96" s="12"/>
      <c r="H96" s="12"/>
      <c r="I96" s="12" t="s">
        <v>66</v>
      </c>
      <c r="J96" s="592"/>
      <c r="K96" s="592"/>
      <c r="L96" s="592"/>
      <c r="M96" s="592"/>
      <c r="N96" s="15" t="s">
        <v>67</v>
      </c>
      <c r="O96" s="16"/>
      <c r="P96" s="16"/>
      <c r="Q96" s="16"/>
      <c r="R96" s="16"/>
      <c r="S96" s="16"/>
      <c r="T96" s="16"/>
    </row>
    <row r="97" spans="2:41" ht="18.75" customHeight="1">
      <c r="B97" s="12" t="s">
        <v>68</v>
      </c>
      <c r="C97" s="12"/>
      <c r="D97" s="12"/>
      <c r="E97" s="12"/>
      <c r="F97" s="12"/>
      <c r="G97" s="12"/>
      <c r="H97" s="12"/>
      <c r="I97" s="12" t="s">
        <v>66</v>
      </c>
      <c r="J97" s="592"/>
      <c r="K97" s="592"/>
      <c r="L97" s="592"/>
      <c r="M97" s="592"/>
      <c r="N97" s="17" t="s">
        <v>67</v>
      </c>
    </row>
    <row r="98" spans="2:41" ht="18.75" customHeight="1"/>
    <row r="99" spans="2:41" ht="18.75" customHeight="1">
      <c r="B99" s="2" t="s">
        <v>69</v>
      </c>
    </row>
    <row r="100" spans="2:41" ht="18.75" customHeight="1">
      <c r="B100" s="2" t="s">
        <v>70</v>
      </c>
    </row>
    <row r="101" spans="2:41" ht="18.75" customHeight="1">
      <c r="B101" s="377" t="s">
        <v>34</v>
      </c>
      <c r="C101" s="1" t="s">
        <v>52</v>
      </c>
      <c r="F101" s="377" t="s">
        <v>1</v>
      </c>
      <c r="G101" s="1" t="s">
        <v>53</v>
      </c>
    </row>
    <row r="102" spans="2:41" ht="18.75" customHeight="1"/>
    <row r="103" spans="2:41" ht="18.75" customHeight="1">
      <c r="B103" s="2" t="s">
        <v>71</v>
      </c>
    </row>
    <row r="104" spans="2:41" ht="18.75" customHeight="1">
      <c r="B104" s="377" t="s">
        <v>34</v>
      </c>
      <c r="C104" s="1" t="s">
        <v>52</v>
      </c>
      <c r="F104" s="377" t="s">
        <v>1</v>
      </c>
      <c r="G104" s="1" t="s">
        <v>53</v>
      </c>
    </row>
    <row r="105" spans="2:41" ht="18.75" customHeight="1"/>
    <row r="106" spans="2:41" ht="18.75" customHeight="1">
      <c r="B106" s="2" t="s">
        <v>72</v>
      </c>
      <c r="I106" s="7" t="s">
        <v>73</v>
      </c>
      <c r="U106" s="7"/>
    </row>
    <row r="107" spans="2:41" ht="21">
      <c r="B107" s="18"/>
      <c r="C107" s="653" t="s">
        <v>74</v>
      </c>
      <c r="D107" s="654"/>
      <c r="E107" s="653" t="s">
        <v>444</v>
      </c>
      <c r="F107" s="803"/>
      <c r="G107" s="803"/>
      <c r="H107" s="803"/>
      <c r="I107" s="803"/>
      <c r="J107" s="803"/>
      <c r="K107" s="803"/>
      <c r="L107" s="803"/>
      <c r="M107" s="803"/>
      <c r="N107" s="654"/>
      <c r="O107" s="804" t="s">
        <v>75</v>
      </c>
      <c r="P107" s="805"/>
      <c r="Q107" s="805"/>
      <c r="R107" s="805"/>
      <c r="S107" s="805"/>
      <c r="T107" s="805"/>
      <c r="U107" s="800" t="s">
        <v>76</v>
      </c>
      <c r="V107" s="801"/>
      <c r="W107" s="802"/>
      <c r="X107" s="653" t="s">
        <v>77</v>
      </c>
      <c r="Y107" s="803"/>
      <c r="Z107" s="803"/>
      <c r="AA107" s="803"/>
      <c r="AB107" s="803"/>
      <c r="AC107" s="803"/>
      <c r="AD107" s="803"/>
      <c r="AE107" s="803"/>
      <c r="AF107" s="803"/>
      <c r="AG107" s="803"/>
      <c r="AH107" s="654"/>
      <c r="AI107" s="653" t="s">
        <v>78</v>
      </c>
      <c r="AJ107" s="803"/>
      <c r="AK107" s="803"/>
      <c r="AL107" s="803"/>
      <c r="AM107" s="654"/>
      <c r="AN107" s="783" t="s">
        <v>79</v>
      </c>
      <c r="AO107" s="783"/>
    </row>
    <row r="108" spans="2:41" ht="18.75" customHeight="1">
      <c r="B108" s="19"/>
      <c r="C108" s="784" t="s">
        <v>80</v>
      </c>
      <c r="D108" s="785"/>
      <c r="E108" s="786" t="s">
        <v>445</v>
      </c>
      <c r="F108" s="787"/>
      <c r="G108" s="787"/>
      <c r="H108" s="787"/>
      <c r="I108" s="787"/>
      <c r="J108" s="787"/>
      <c r="K108" s="787"/>
      <c r="L108" s="787"/>
      <c r="M108" s="787"/>
      <c r="N108" s="788"/>
      <c r="O108" s="789" t="s">
        <v>20</v>
      </c>
      <c r="P108" s="790"/>
      <c r="Q108" s="790" t="s">
        <v>21</v>
      </c>
      <c r="R108" s="790"/>
      <c r="S108" s="790" t="s">
        <v>22</v>
      </c>
      <c r="T108" s="791"/>
      <c r="U108" s="792" t="s">
        <v>81</v>
      </c>
      <c r="V108" s="793"/>
      <c r="W108" s="794"/>
      <c r="X108" s="795" t="s">
        <v>82</v>
      </c>
      <c r="Y108" s="796"/>
      <c r="Z108" s="796"/>
      <c r="AA108" s="796"/>
      <c r="AB108" s="796"/>
      <c r="AC108" s="796"/>
      <c r="AD108" s="796"/>
      <c r="AE108" s="796"/>
      <c r="AF108" s="796"/>
      <c r="AG108" s="796"/>
      <c r="AH108" s="797"/>
      <c r="AI108" s="784" t="s">
        <v>83</v>
      </c>
      <c r="AJ108" s="798"/>
      <c r="AK108" s="798"/>
      <c r="AL108" s="798"/>
      <c r="AM108" s="785"/>
      <c r="AN108" s="799" t="s">
        <v>84</v>
      </c>
      <c r="AO108" s="799"/>
    </row>
    <row r="109" spans="2:41" ht="56.25" customHeight="1">
      <c r="B109" s="20" t="s">
        <v>1126</v>
      </c>
      <c r="C109" s="612"/>
      <c r="D109" s="614"/>
      <c r="E109" s="612"/>
      <c r="F109" s="613"/>
      <c r="G109" s="613"/>
      <c r="H109" s="613"/>
      <c r="I109" s="613"/>
      <c r="J109" s="613"/>
      <c r="K109" s="613"/>
      <c r="L109" s="613"/>
      <c r="M109" s="613"/>
      <c r="N109" s="614"/>
      <c r="O109" s="780"/>
      <c r="P109" s="781"/>
      <c r="Q109" s="781"/>
      <c r="R109" s="781"/>
      <c r="S109" s="781"/>
      <c r="T109" s="782"/>
      <c r="U109" s="605"/>
      <c r="V109" s="606"/>
      <c r="W109" s="607"/>
      <c r="X109" s="699"/>
      <c r="Y109" s="700"/>
      <c r="Z109" s="700"/>
      <c r="AA109" s="700"/>
      <c r="AB109" s="700"/>
      <c r="AC109" s="700"/>
      <c r="AD109" s="700"/>
      <c r="AE109" s="700"/>
      <c r="AF109" s="700"/>
      <c r="AG109" s="700"/>
      <c r="AH109" s="701"/>
      <c r="AI109" s="670"/>
      <c r="AJ109" s="671"/>
      <c r="AK109" s="671"/>
      <c r="AL109" s="671"/>
      <c r="AM109" s="672"/>
      <c r="AN109" s="775"/>
      <c r="AO109" s="775"/>
    </row>
    <row r="110" spans="2:41" ht="56.25" customHeight="1">
      <c r="B110" s="20" t="s">
        <v>85</v>
      </c>
      <c r="C110" s="612"/>
      <c r="D110" s="614"/>
      <c r="E110" s="612"/>
      <c r="F110" s="613"/>
      <c r="G110" s="613"/>
      <c r="H110" s="613"/>
      <c r="I110" s="613"/>
      <c r="J110" s="613"/>
      <c r="K110" s="613"/>
      <c r="L110" s="613"/>
      <c r="M110" s="613"/>
      <c r="N110" s="614"/>
      <c r="O110" s="780"/>
      <c r="P110" s="781"/>
      <c r="Q110" s="781"/>
      <c r="R110" s="781"/>
      <c r="S110" s="781"/>
      <c r="T110" s="782"/>
      <c r="U110" s="605"/>
      <c r="V110" s="606"/>
      <c r="W110" s="607"/>
      <c r="X110" s="699"/>
      <c r="Y110" s="700"/>
      <c r="Z110" s="700"/>
      <c r="AA110" s="700"/>
      <c r="AB110" s="700"/>
      <c r="AC110" s="700"/>
      <c r="AD110" s="700"/>
      <c r="AE110" s="700"/>
      <c r="AF110" s="700"/>
      <c r="AG110" s="700"/>
      <c r="AH110" s="701"/>
      <c r="AI110" s="670"/>
      <c r="AJ110" s="671"/>
      <c r="AK110" s="671"/>
      <c r="AL110" s="671"/>
      <c r="AM110" s="672"/>
      <c r="AN110" s="775"/>
      <c r="AO110" s="775"/>
    </row>
    <row r="111" spans="2:41" ht="56.25" customHeight="1">
      <c r="B111" s="20" t="s">
        <v>86</v>
      </c>
      <c r="C111" s="612"/>
      <c r="D111" s="614"/>
      <c r="E111" s="612"/>
      <c r="F111" s="613"/>
      <c r="G111" s="613"/>
      <c r="H111" s="613"/>
      <c r="I111" s="613"/>
      <c r="J111" s="613"/>
      <c r="K111" s="613"/>
      <c r="L111" s="613"/>
      <c r="M111" s="613"/>
      <c r="N111" s="614"/>
      <c r="O111" s="780"/>
      <c r="P111" s="781"/>
      <c r="Q111" s="781"/>
      <c r="R111" s="781"/>
      <c r="S111" s="781"/>
      <c r="T111" s="782"/>
      <c r="U111" s="605"/>
      <c r="V111" s="606"/>
      <c r="W111" s="607"/>
      <c r="X111" s="699"/>
      <c r="Y111" s="700"/>
      <c r="Z111" s="700"/>
      <c r="AA111" s="700"/>
      <c r="AB111" s="700"/>
      <c r="AC111" s="700"/>
      <c r="AD111" s="700"/>
      <c r="AE111" s="700"/>
      <c r="AF111" s="700"/>
      <c r="AG111" s="700"/>
      <c r="AH111" s="701"/>
      <c r="AI111" s="670"/>
      <c r="AJ111" s="671"/>
      <c r="AK111" s="671"/>
      <c r="AL111" s="671"/>
      <c r="AM111" s="672"/>
      <c r="AN111" s="775"/>
      <c r="AO111" s="775"/>
    </row>
    <row r="112" spans="2:41" ht="56.25" customHeight="1">
      <c r="B112" s="20" t="s">
        <v>87</v>
      </c>
      <c r="C112" s="612"/>
      <c r="D112" s="614"/>
      <c r="E112" s="612"/>
      <c r="F112" s="613"/>
      <c r="G112" s="613"/>
      <c r="H112" s="613"/>
      <c r="I112" s="613"/>
      <c r="J112" s="613"/>
      <c r="K112" s="613"/>
      <c r="L112" s="613"/>
      <c r="M112" s="613"/>
      <c r="N112" s="614"/>
      <c r="O112" s="780"/>
      <c r="P112" s="781"/>
      <c r="Q112" s="781"/>
      <c r="R112" s="781"/>
      <c r="S112" s="781"/>
      <c r="T112" s="782"/>
      <c r="U112" s="605"/>
      <c r="V112" s="606"/>
      <c r="W112" s="607"/>
      <c r="X112" s="670"/>
      <c r="Y112" s="671"/>
      <c r="Z112" s="671"/>
      <c r="AA112" s="671"/>
      <c r="AB112" s="671"/>
      <c r="AC112" s="671"/>
      <c r="AD112" s="671"/>
      <c r="AE112" s="671"/>
      <c r="AF112" s="671"/>
      <c r="AG112" s="671"/>
      <c r="AH112" s="672"/>
      <c r="AI112" s="670"/>
      <c r="AJ112" s="671"/>
      <c r="AK112" s="671"/>
      <c r="AL112" s="671"/>
      <c r="AM112" s="672"/>
      <c r="AN112" s="775"/>
      <c r="AO112" s="775"/>
    </row>
    <row r="113" spans="1:41" ht="56.25" customHeight="1">
      <c r="B113" s="20" t="s">
        <v>88</v>
      </c>
      <c r="C113" s="612"/>
      <c r="D113" s="614"/>
      <c r="E113" s="612"/>
      <c r="F113" s="613"/>
      <c r="G113" s="613"/>
      <c r="H113" s="613"/>
      <c r="I113" s="613"/>
      <c r="J113" s="613"/>
      <c r="K113" s="613"/>
      <c r="L113" s="613"/>
      <c r="M113" s="613"/>
      <c r="N113" s="614"/>
      <c r="O113" s="780"/>
      <c r="P113" s="781"/>
      <c r="Q113" s="781"/>
      <c r="R113" s="781"/>
      <c r="S113" s="781"/>
      <c r="T113" s="782"/>
      <c r="U113" s="605"/>
      <c r="V113" s="606"/>
      <c r="W113" s="607"/>
      <c r="X113" s="670"/>
      <c r="Y113" s="671"/>
      <c r="Z113" s="671"/>
      <c r="AA113" s="671"/>
      <c r="AB113" s="671"/>
      <c r="AC113" s="671"/>
      <c r="AD113" s="671"/>
      <c r="AE113" s="671"/>
      <c r="AF113" s="671"/>
      <c r="AG113" s="671"/>
      <c r="AH113" s="672"/>
      <c r="AI113" s="670"/>
      <c r="AJ113" s="671"/>
      <c r="AK113" s="671"/>
      <c r="AL113" s="671"/>
      <c r="AM113" s="672"/>
      <c r="AN113" s="775"/>
      <c r="AO113" s="775"/>
    </row>
    <row r="114" spans="1:41" ht="56.25" customHeight="1">
      <c r="B114" s="20" t="s">
        <v>89</v>
      </c>
      <c r="C114" s="612"/>
      <c r="D114" s="614"/>
      <c r="E114" s="612"/>
      <c r="F114" s="613"/>
      <c r="G114" s="613"/>
      <c r="H114" s="613"/>
      <c r="I114" s="613"/>
      <c r="J114" s="613"/>
      <c r="K114" s="613"/>
      <c r="L114" s="613"/>
      <c r="M114" s="613"/>
      <c r="N114" s="614"/>
      <c r="O114" s="780"/>
      <c r="P114" s="781"/>
      <c r="Q114" s="781"/>
      <c r="R114" s="781"/>
      <c r="S114" s="781"/>
      <c r="T114" s="782"/>
      <c r="U114" s="605"/>
      <c r="V114" s="606"/>
      <c r="W114" s="607"/>
      <c r="X114" s="670"/>
      <c r="Y114" s="671"/>
      <c r="Z114" s="671"/>
      <c r="AA114" s="671"/>
      <c r="AB114" s="671"/>
      <c r="AC114" s="671"/>
      <c r="AD114" s="671"/>
      <c r="AE114" s="671"/>
      <c r="AF114" s="671"/>
      <c r="AG114" s="671"/>
      <c r="AH114" s="672"/>
      <c r="AI114" s="670"/>
      <c r="AJ114" s="671"/>
      <c r="AK114" s="671"/>
      <c r="AL114" s="671"/>
      <c r="AM114" s="672"/>
      <c r="AN114" s="775"/>
      <c r="AO114" s="775"/>
    </row>
    <row r="115" spans="1:41" ht="56.25" customHeight="1">
      <c r="A115" s="1" t="s">
        <v>439</v>
      </c>
      <c r="B115" s="20" t="s">
        <v>90</v>
      </c>
      <c r="C115" s="612"/>
      <c r="D115" s="614"/>
      <c r="E115" s="612"/>
      <c r="F115" s="613"/>
      <c r="G115" s="613"/>
      <c r="H115" s="613"/>
      <c r="I115" s="613"/>
      <c r="J115" s="613"/>
      <c r="K115" s="613"/>
      <c r="L115" s="613"/>
      <c r="M115" s="613"/>
      <c r="N115" s="614"/>
      <c r="O115" s="780"/>
      <c r="P115" s="781"/>
      <c r="Q115" s="781"/>
      <c r="R115" s="781"/>
      <c r="S115" s="781"/>
      <c r="T115" s="782"/>
      <c r="U115" s="605"/>
      <c r="V115" s="606"/>
      <c r="W115" s="607"/>
      <c r="X115" s="670"/>
      <c r="Y115" s="671"/>
      <c r="Z115" s="671"/>
      <c r="AA115" s="671"/>
      <c r="AB115" s="671"/>
      <c r="AC115" s="671"/>
      <c r="AD115" s="671"/>
      <c r="AE115" s="671"/>
      <c r="AF115" s="671"/>
      <c r="AG115" s="671"/>
      <c r="AH115" s="672"/>
      <c r="AI115" s="670"/>
      <c r="AJ115" s="671"/>
      <c r="AK115" s="671"/>
      <c r="AL115" s="671"/>
      <c r="AM115" s="672"/>
      <c r="AN115" s="775"/>
      <c r="AO115" s="775"/>
    </row>
    <row r="116" spans="1:41" ht="18.75" customHeight="1">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41">
      <c r="B117" s="2" t="s">
        <v>100</v>
      </c>
    </row>
    <row r="118" spans="1:41" ht="18.75" customHeight="1">
      <c r="B118" s="2" t="s">
        <v>101</v>
      </c>
    </row>
    <row r="119" spans="1:41" ht="18.75" customHeight="1">
      <c r="B119" s="377" t="s">
        <v>1</v>
      </c>
      <c r="C119" s="1" t="s">
        <v>52</v>
      </c>
      <c r="F119" s="377" t="s">
        <v>1</v>
      </c>
      <c r="G119" s="1" t="s">
        <v>53</v>
      </c>
    </row>
    <row r="120" spans="1:41" ht="10.5" customHeight="1"/>
    <row r="121" spans="1:41" ht="18.75" customHeight="1">
      <c r="B121" s="12" t="s">
        <v>102</v>
      </c>
    </row>
    <row r="122" spans="1:41" ht="18.75" customHeight="1">
      <c r="B122" s="12" t="s">
        <v>103</v>
      </c>
    </row>
    <row r="123" spans="1:41" ht="18.75" customHeight="1">
      <c r="B123" s="24" t="s">
        <v>104</v>
      </c>
    </row>
    <row r="124" spans="1:41" ht="18.75" customHeight="1">
      <c r="B124" s="24" t="s">
        <v>105</v>
      </c>
    </row>
    <row r="125" spans="1:41" ht="20.25">
      <c r="B125" s="768" t="s">
        <v>106</v>
      </c>
      <c r="C125" s="776"/>
      <c r="D125" s="768" t="s">
        <v>107</v>
      </c>
      <c r="E125" s="769"/>
      <c r="F125" s="769"/>
      <c r="G125" s="769"/>
      <c r="H125" s="769"/>
      <c r="I125" s="769"/>
      <c r="J125" s="769"/>
      <c r="K125" s="769"/>
      <c r="L125" s="769"/>
      <c r="M125" s="770"/>
      <c r="N125" s="777" t="s">
        <v>19</v>
      </c>
      <c r="O125" s="777"/>
      <c r="P125" s="777"/>
      <c r="Q125" s="777"/>
      <c r="R125" s="777"/>
      <c r="S125" s="777"/>
      <c r="T125" s="778" t="s">
        <v>76</v>
      </c>
      <c r="U125" s="769"/>
      <c r="V125" s="776"/>
      <c r="W125" s="667" t="s">
        <v>108</v>
      </c>
      <c r="X125" s="668"/>
      <c r="Y125" s="669"/>
      <c r="Z125" s="768" t="s">
        <v>109</v>
      </c>
      <c r="AA125" s="769"/>
      <c r="AB125" s="769"/>
      <c r="AC125" s="769"/>
      <c r="AD125" s="769"/>
      <c r="AE125" s="769"/>
      <c r="AF125" s="776"/>
      <c r="AG125" s="779" t="s">
        <v>110</v>
      </c>
      <c r="AH125" s="779"/>
      <c r="AI125" s="779"/>
      <c r="AJ125" s="779"/>
      <c r="AK125" s="779"/>
      <c r="AL125" s="779"/>
      <c r="AM125" s="779"/>
    </row>
    <row r="126" spans="1:41" ht="30" customHeight="1">
      <c r="B126" s="667" t="s">
        <v>111</v>
      </c>
      <c r="C126" s="669"/>
      <c r="D126" s="768" t="s">
        <v>112</v>
      </c>
      <c r="E126" s="769"/>
      <c r="F126" s="769"/>
      <c r="G126" s="769"/>
      <c r="H126" s="769"/>
      <c r="I126" s="769"/>
      <c r="J126" s="769"/>
      <c r="K126" s="769"/>
      <c r="L126" s="769"/>
      <c r="M126" s="770"/>
      <c r="N126" s="771" t="s">
        <v>20</v>
      </c>
      <c r="O126" s="772"/>
      <c r="P126" s="772" t="s">
        <v>21</v>
      </c>
      <c r="Q126" s="772"/>
      <c r="R126" s="772" t="s">
        <v>22</v>
      </c>
      <c r="S126" s="773"/>
      <c r="T126" s="774" t="s">
        <v>113</v>
      </c>
      <c r="U126" s="665"/>
      <c r="V126" s="666"/>
      <c r="W126" s="664" t="s">
        <v>114</v>
      </c>
      <c r="X126" s="665"/>
      <c r="Y126" s="666"/>
      <c r="Z126" s="667" t="s">
        <v>115</v>
      </c>
      <c r="AA126" s="668"/>
      <c r="AB126" s="668"/>
      <c r="AC126" s="668"/>
      <c r="AD126" s="668"/>
      <c r="AE126" s="668"/>
      <c r="AF126" s="669"/>
      <c r="AG126" s="838" t="s">
        <v>116</v>
      </c>
      <c r="AH126" s="838"/>
      <c r="AI126" s="838"/>
      <c r="AJ126" s="838"/>
      <c r="AK126" s="838"/>
      <c r="AL126" s="838"/>
      <c r="AM126" s="838"/>
    </row>
    <row r="127" spans="1:41" ht="18.75" customHeight="1">
      <c r="B127" s="742"/>
      <c r="C127" s="743"/>
      <c r="D127" s="746" t="str">
        <f>IFERROR(VLOOKUP($B127,$C$109:$AO$115,3,FALSE),"")</f>
        <v/>
      </c>
      <c r="E127" s="747"/>
      <c r="F127" s="747"/>
      <c r="G127" s="747"/>
      <c r="H127" s="747"/>
      <c r="I127" s="747"/>
      <c r="J127" s="747"/>
      <c r="K127" s="747"/>
      <c r="L127" s="747"/>
      <c r="M127" s="748"/>
      <c r="N127" s="752" t="str">
        <f>IFERROR(VLOOKUP($B127,$C$109:$AO$115,13,FALSE),"")</f>
        <v/>
      </c>
      <c r="O127" s="753"/>
      <c r="P127" s="753" t="str">
        <f>IFERROR(VLOOKUP($B127,$C$109:$AO$115,15,FALSE),"")</f>
        <v/>
      </c>
      <c r="Q127" s="753"/>
      <c r="R127" s="753" t="str">
        <f>IFERROR(VLOOKUP($B127,$C$109:$AO$115,17,FALSE),"")</f>
        <v/>
      </c>
      <c r="S127" s="754"/>
      <c r="T127" s="755" t="str">
        <f>IFERROR(VLOOKUP($B127,$C$109:$AO$115,19,FALSE),"")</f>
        <v/>
      </c>
      <c r="U127" s="756"/>
      <c r="V127" s="757"/>
      <c r="W127" s="365" t="s">
        <v>1</v>
      </c>
      <c r="X127" s="25" t="s">
        <v>52</v>
      </c>
      <c r="Y127" s="25"/>
      <c r="Z127" s="761"/>
      <c r="AA127" s="762"/>
      <c r="AB127" s="762"/>
      <c r="AC127" s="762"/>
      <c r="AD127" s="762"/>
      <c r="AE127" s="762"/>
      <c r="AF127" s="763"/>
      <c r="AG127" s="767"/>
      <c r="AH127" s="767"/>
      <c r="AI127" s="767"/>
      <c r="AJ127" s="767"/>
      <c r="AK127" s="767"/>
      <c r="AL127" s="767"/>
      <c r="AM127" s="767"/>
    </row>
    <row r="128" spans="1:41" ht="18.75" customHeight="1">
      <c r="B128" s="744"/>
      <c r="C128" s="745"/>
      <c r="D128" s="749"/>
      <c r="E128" s="750"/>
      <c r="F128" s="750"/>
      <c r="G128" s="750"/>
      <c r="H128" s="750"/>
      <c r="I128" s="750"/>
      <c r="J128" s="750"/>
      <c r="K128" s="750"/>
      <c r="L128" s="750"/>
      <c r="M128" s="751"/>
      <c r="N128" s="752"/>
      <c r="O128" s="753"/>
      <c r="P128" s="753"/>
      <c r="Q128" s="753"/>
      <c r="R128" s="753"/>
      <c r="S128" s="754"/>
      <c r="T128" s="758"/>
      <c r="U128" s="759"/>
      <c r="V128" s="760"/>
      <c r="W128" s="365" t="s">
        <v>1</v>
      </c>
      <c r="X128" s="25" t="s">
        <v>53</v>
      </c>
      <c r="Y128" s="25"/>
      <c r="Z128" s="764"/>
      <c r="AA128" s="765"/>
      <c r="AB128" s="765"/>
      <c r="AC128" s="765"/>
      <c r="AD128" s="765"/>
      <c r="AE128" s="765"/>
      <c r="AF128" s="766"/>
      <c r="AG128" s="767"/>
      <c r="AH128" s="767"/>
      <c r="AI128" s="767"/>
      <c r="AJ128" s="767"/>
      <c r="AK128" s="767"/>
      <c r="AL128" s="767"/>
      <c r="AM128" s="767"/>
    </row>
    <row r="129" spans="1:39" ht="18.75" customHeight="1">
      <c r="B129" s="742"/>
      <c r="C129" s="743"/>
      <c r="D129" s="746" t="str">
        <f>IFERROR(VLOOKUP($B129,$C$109:$AO$115,3,FALSE),"")</f>
        <v/>
      </c>
      <c r="E129" s="747"/>
      <c r="F129" s="747"/>
      <c r="G129" s="747"/>
      <c r="H129" s="747"/>
      <c r="I129" s="747"/>
      <c r="J129" s="747"/>
      <c r="K129" s="747"/>
      <c r="L129" s="747"/>
      <c r="M129" s="748"/>
      <c r="N129" s="752" t="str">
        <f>IFERROR(VLOOKUP($B129,$C$109:$AO$115,13,FALSE),"")</f>
        <v/>
      </c>
      <c r="O129" s="753"/>
      <c r="P129" s="753" t="str">
        <f>IFERROR(VLOOKUP($B129,$C$109:$AO$115,15,FALSE),"")</f>
        <v/>
      </c>
      <c r="Q129" s="753"/>
      <c r="R129" s="753" t="str">
        <f>IFERROR(VLOOKUP($B129,$C$109:$AO$115,17,FALSE),"")</f>
        <v/>
      </c>
      <c r="S129" s="754"/>
      <c r="T129" s="755" t="str">
        <f>IFERROR(VLOOKUP($B129,$C$109:$AO$115,19,FALSE),"")</f>
        <v/>
      </c>
      <c r="U129" s="756"/>
      <c r="V129" s="757"/>
      <c r="W129" s="365" t="s">
        <v>1</v>
      </c>
      <c r="X129" s="25" t="s">
        <v>52</v>
      </c>
      <c r="Y129" s="25"/>
      <c r="Z129" s="761"/>
      <c r="AA129" s="762"/>
      <c r="AB129" s="762"/>
      <c r="AC129" s="762"/>
      <c r="AD129" s="762"/>
      <c r="AE129" s="762"/>
      <c r="AF129" s="763"/>
      <c r="AG129" s="767"/>
      <c r="AH129" s="767"/>
      <c r="AI129" s="767"/>
      <c r="AJ129" s="767"/>
      <c r="AK129" s="767"/>
      <c r="AL129" s="767"/>
      <c r="AM129" s="767"/>
    </row>
    <row r="130" spans="1:39" ht="18.75" customHeight="1">
      <c r="B130" s="744"/>
      <c r="C130" s="745"/>
      <c r="D130" s="749"/>
      <c r="E130" s="750"/>
      <c r="F130" s="750"/>
      <c r="G130" s="750"/>
      <c r="H130" s="750"/>
      <c r="I130" s="750"/>
      <c r="J130" s="750"/>
      <c r="K130" s="750"/>
      <c r="L130" s="750"/>
      <c r="M130" s="751"/>
      <c r="N130" s="752"/>
      <c r="O130" s="753"/>
      <c r="P130" s="753"/>
      <c r="Q130" s="753"/>
      <c r="R130" s="753"/>
      <c r="S130" s="754"/>
      <c r="T130" s="758"/>
      <c r="U130" s="759"/>
      <c r="V130" s="760"/>
      <c r="W130" s="365" t="s">
        <v>1</v>
      </c>
      <c r="X130" s="25" t="s">
        <v>53</v>
      </c>
      <c r="Y130" s="25"/>
      <c r="Z130" s="764"/>
      <c r="AA130" s="765"/>
      <c r="AB130" s="765"/>
      <c r="AC130" s="765"/>
      <c r="AD130" s="765"/>
      <c r="AE130" s="765"/>
      <c r="AF130" s="766"/>
      <c r="AG130" s="767"/>
      <c r="AH130" s="767"/>
      <c r="AI130" s="767"/>
      <c r="AJ130" s="767"/>
      <c r="AK130" s="767"/>
      <c r="AL130" s="767"/>
      <c r="AM130" s="767"/>
    </row>
    <row r="131" spans="1:39" ht="18.75" customHeight="1">
      <c r="B131" s="742"/>
      <c r="C131" s="743"/>
      <c r="D131" s="746" t="str">
        <f>IFERROR(VLOOKUP($B131,$C$109:$AO$115,3,FALSE),"")</f>
        <v/>
      </c>
      <c r="E131" s="747"/>
      <c r="F131" s="747"/>
      <c r="G131" s="747"/>
      <c r="H131" s="747"/>
      <c r="I131" s="747"/>
      <c r="J131" s="747"/>
      <c r="K131" s="747"/>
      <c r="L131" s="747"/>
      <c r="M131" s="748"/>
      <c r="N131" s="752" t="str">
        <f>IFERROR(VLOOKUP($B131,$C$109:$AO$115,13,FALSE),"")</f>
        <v/>
      </c>
      <c r="O131" s="753"/>
      <c r="P131" s="753" t="str">
        <f>IFERROR(VLOOKUP($B131,$C$109:$AO$115,15,FALSE),"")</f>
        <v/>
      </c>
      <c r="Q131" s="753"/>
      <c r="R131" s="753" t="str">
        <f>IFERROR(VLOOKUP($B131,$C$109:$AO$115,17,FALSE),"")</f>
        <v/>
      </c>
      <c r="S131" s="754"/>
      <c r="T131" s="755" t="str">
        <f>IFERROR(VLOOKUP($B131,$C$109:$AO$115,19,FALSE),"")</f>
        <v/>
      </c>
      <c r="U131" s="756"/>
      <c r="V131" s="757"/>
      <c r="W131" s="365" t="s">
        <v>1</v>
      </c>
      <c r="X131" s="25" t="s">
        <v>52</v>
      </c>
      <c r="Y131" s="25"/>
      <c r="Z131" s="761"/>
      <c r="AA131" s="762"/>
      <c r="AB131" s="762"/>
      <c r="AC131" s="762"/>
      <c r="AD131" s="762"/>
      <c r="AE131" s="762"/>
      <c r="AF131" s="763"/>
      <c r="AG131" s="767"/>
      <c r="AH131" s="767"/>
      <c r="AI131" s="767"/>
      <c r="AJ131" s="767"/>
      <c r="AK131" s="767"/>
      <c r="AL131" s="767"/>
      <c r="AM131" s="767"/>
    </row>
    <row r="132" spans="1:39" ht="18.75" customHeight="1">
      <c r="B132" s="744"/>
      <c r="C132" s="745"/>
      <c r="D132" s="749"/>
      <c r="E132" s="750"/>
      <c r="F132" s="750"/>
      <c r="G132" s="750"/>
      <c r="H132" s="750"/>
      <c r="I132" s="750"/>
      <c r="J132" s="750"/>
      <c r="K132" s="750"/>
      <c r="L132" s="750"/>
      <c r="M132" s="751"/>
      <c r="N132" s="752"/>
      <c r="O132" s="753"/>
      <c r="P132" s="753"/>
      <c r="Q132" s="753"/>
      <c r="R132" s="753"/>
      <c r="S132" s="754"/>
      <c r="T132" s="758"/>
      <c r="U132" s="759"/>
      <c r="V132" s="760"/>
      <c r="W132" s="365" t="s">
        <v>1</v>
      </c>
      <c r="X132" s="25" t="s">
        <v>53</v>
      </c>
      <c r="Y132" s="25"/>
      <c r="Z132" s="764"/>
      <c r="AA132" s="765"/>
      <c r="AB132" s="765"/>
      <c r="AC132" s="765"/>
      <c r="AD132" s="765"/>
      <c r="AE132" s="765"/>
      <c r="AF132" s="766"/>
      <c r="AG132" s="767"/>
      <c r="AH132" s="767"/>
      <c r="AI132" s="767"/>
      <c r="AJ132" s="767"/>
      <c r="AK132" s="767"/>
      <c r="AL132" s="767"/>
      <c r="AM132" s="767"/>
    </row>
    <row r="133" spans="1:39" ht="18.75" customHeight="1">
      <c r="B133" s="742"/>
      <c r="C133" s="743"/>
      <c r="D133" s="746" t="str">
        <f>IFERROR(VLOOKUP($B133,$C$109:$AO$115,3,FALSE),"")</f>
        <v/>
      </c>
      <c r="E133" s="747"/>
      <c r="F133" s="747"/>
      <c r="G133" s="747"/>
      <c r="H133" s="747"/>
      <c r="I133" s="747"/>
      <c r="J133" s="747"/>
      <c r="K133" s="747"/>
      <c r="L133" s="747"/>
      <c r="M133" s="748"/>
      <c r="N133" s="752" t="str">
        <f>IFERROR(VLOOKUP($B133,$C$109:$AO$115,13,FALSE),"")</f>
        <v/>
      </c>
      <c r="O133" s="753"/>
      <c r="P133" s="753" t="str">
        <f>IFERROR(VLOOKUP($B133,$C$109:$AO$115,15,FALSE),"")</f>
        <v/>
      </c>
      <c r="Q133" s="753"/>
      <c r="R133" s="753" t="str">
        <f>IFERROR(VLOOKUP($B133,$C$109:$AO$115,17,FALSE),"")</f>
        <v/>
      </c>
      <c r="S133" s="754"/>
      <c r="T133" s="755" t="str">
        <f>IFERROR(VLOOKUP($B133,$C$109:$AO$115,19,FALSE),"")</f>
        <v/>
      </c>
      <c r="U133" s="756"/>
      <c r="V133" s="757"/>
      <c r="W133" s="365" t="s">
        <v>34</v>
      </c>
      <c r="X133" s="25" t="s">
        <v>52</v>
      </c>
      <c r="Y133" s="25"/>
      <c r="Z133" s="761"/>
      <c r="AA133" s="762"/>
      <c r="AB133" s="762"/>
      <c r="AC133" s="762"/>
      <c r="AD133" s="762"/>
      <c r="AE133" s="762"/>
      <c r="AF133" s="763"/>
      <c r="AG133" s="767"/>
      <c r="AH133" s="767"/>
      <c r="AI133" s="767"/>
      <c r="AJ133" s="767"/>
      <c r="AK133" s="767"/>
      <c r="AL133" s="767"/>
      <c r="AM133" s="767"/>
    </row>
    <row r="134" spans="1:39" ht="18.75" customHeight="1">
      <c r="B134" s="744"/>
      <c r="C134" s="745"/>
      <c r="D134" s="749"/>
      <c r="E134" s="750"/>
      <c r="F134" s="750"/>
      <c r="G134" s="750"/>
      <c r="H134" s="750"/>
      <c r="I134" s="750"/>
      <c r="J134" s="750"/>
      <c r="K134" s="750"/>
      <c r="L134" s="750"/>
      <c r="M134" s="751"/>
      <c r="N134" s="752"/>
      <c r="O134" s="753"/>
      <c r="P134" s="753"/>
      <c r="Q134" s="753"/>
      <c r="R134" s="753"/>
      <c r="S134" s="754"/>
      <c r="T134" s="758"/>
      <c r="U134" s="759"/>
      <c r="V134" s="760"/>
      <c r="W134" s="365" t="s">
        <v>1</v>
      </c>
      <c r="X134" s="25" t="s">
        <v>53</v>
      </c>
      <c r="Y134" s="25"/>
      <c r="Z134" s="764"/>
      <c r="AA134" s="765"/>
      <c r="AB134" s="765"/>
      <c r="AC134" s="765"/>
      <c r="AD134" s="765"/>
      <c r="AE134" s="765"/>
      <c r="AF134" s="766"/>
      <c r="AG134" s="767"/>
      <c r="AH134" s="767"/>
      <c r="AI134" s="767"/>
      <c r="AJ134" s="767"/>
      <c r="AK134" s="767"/>
      <c r="AL134" s="767"/>
      <c r="AM134" s="767"/>
    </row>
    <row r="135" spans="1:39" ht="18.75" customHeight="1"/>
    <row r="136" spans="1:39" ht="18.75" customHeight="1">
      <c r="B136" s="2" t="s">
        <v>117</v>
      </c>
      <c r="C136" s="26"/>
    </row>
    <row r="137" spans="1:39" ht="18.75" customHeight="1">
      <c r="A137" s="27"/>
      <c r="B137" s="1" t="s">
        <v>118</v>
      </c>
      <c r="C137" s="28"/>
      <c r="D137" s="28"/>
      <c r="E137" s="28"/>
      <c r="F137" s="28"/>
      <c r="G137" s="28"/>
      <c r="H137" s="28"/>
      <c r="I137" s="28"/>
      <c r="J137" s="28"/>
      <c r="K137" s="28"/>
      <c r="L137" s="28"/>
      <c r="M137" s="28"/>
      <c r="N137" s="28"/>
      <c r="O137" s="28"/>
      <c r="P137" s="28"/>
      <c r="Q137" s="28"/>
      <c r="R137" s="28"/>
      <c r="S137" s="28"/>
      <c r="T137" s="28"/>
      <c r="U137" s="28"/>
      <c r="V137" s="28"/>
      <c r="W137" s="28"/>
    </row>
    <row r="138" spans="1:39" ht="18.75" customHeight="1">
      <c r="A138" s="27"/>
      <c r="B138" s="7" t="s">
        <v>1127</v>
      </c>
      <c r="C138" s="28"/>
      <c r="D138" s="28"/>
      <c r="E138" s="28"/>
      <c r="F138" s="28"/>
      <c r="G138" s="28"/>
      <c r="H138" s="28"/>
      <c r="I138" s="28"/>
      <c r="J138" s="28"/>
      <c r="K138" s="28"/>
      <c r="L138" s="28"/>
      <c r="M138" s="28"/>
      <c r="N138" s="28"/>
      <c r="O138" s="28"/>
      <c r="P138" s="28"/>
      <c r="Q138" s="28"/>
      <c r="R138" s="28"/>
      <c r="S138" s="28"/>
      <c r="T138" s="28"/>
      <c r="U138" s="28"/>
      <c r="V138" s="28"/>
      <c r="W138" s="28"/>
    </row>
    <row r="139" spans="1:39" ht="18.75" customHeight="1">
      <c r="A139" s="27"/>
      <c r="B139" s="7" t="s">
        <v>1128</v>
      </c>
      <c r="C139" s="28"/>
      <c r="D139" s="28"/>
      <c r="E139" s="28"/>
      <c r="F139" s="28"/>
      <c r="G139" s="28"/>
      <c r="H139" s="28"/>
      <c r="I139" s="28"/>
      <c r="J139" s="28"/>
      <c r="K139" s="28"/>
      <c r="L139" s="28"/>
      <c r="M139" s="28"/>
      <c r="N139" s="28"/>
      <c r="O139" s="28"/>
      <c r="P139" s="28"/>
      <c r="Q139" s="28"/>
      <c r="R139" s="28"/>
      <c r="S139" s="28"/>
      <c r="T139" s="28"/>
      <c r="U139" s="28"/>
      <c r="V139" s="28"/>
      <c r="W139" s="28"/>
    </row>
    <row r="140" spans="1:39" ht="14.25" customHeight="1">
      <c r="B140" s="18"/>
      <c r="C140" s="608" t="s">
        <v>1115</v>
      </c>
      <c r="D140" s="609"/>
      <c r="E140" s="610"/>
      <c r="F140" s="739" t="s">
        <v>119</v>
      </c>
      <c r="G140" s="740"/>
      <c r="H140" s="740"/>
      <c r="I140" s="740"/>
      <c r="J140" s="740"/>
      <c r="K140" s="740"/>
      <c r="L140" s="740"/>
      <c r="M140" s="741"/>
      <c r="N140" s="739" t="s">
        <v>120</v>
      </c>
      <c r="O140" s="740"/>
      <c r="P140" s="740"/>
      <c r="Q140" s="740"/>
      <c r="R140" s="740"/>
      <c r="S140" s="740"/>
      <c r="T140" s="740"/>
      <c r="U140" s="740"/>
      <c r="V140" s="740"/>
      <c r="W140" s="740"/>
      <c r="X140" s="741"/>
      <c r="Y140" s="736" t="s">
        <v>121</v>
      </c>
      <c r="Z140" s="737"/>
      <c r="AA140" s="737"/>
      <c r="AB140" s="738"/>
      <c r="AC140" s="639" t="s">
        <v>122</v>
      </c>
      <c r="AD140" s="647"/>
      <c r="AE140" s="647"/>
      <c r="AF140" s="648"/>
      <c r="AG140" s="653" t="s">
        <v>123</v>
      </c>
      <c r="AH140" s="654"/>
      <c r="AI140" s="808" t="s">
        <v>124</v>
      </c>
      <c r="AJ140" s="809"/>
    </row>
    <row r="141" spans="1:39" s="4" customFormat="1" ht="14.25" customHeight="1">
      <c r="B141" s="19"/>
      <c r="C141" s="602" t="s">
        <v>1116</v>
      </c>
      <c r="D141" s="603"/>
      <c r="E141" s="604"/>
      <c r="F141" s="615" t="s">
        <v>125</v>
      </c>
      <c r="G141" s="616"/>
      <c r="H141" s="616"/>
      <c r="I141" s="616"/>
      <c r="J141" s="616"/>
      <c r="K141" s="616"/>
      <c r="L141" s="616"/>
      <c r="M141" s="617"/>
      <c r="N141" s="615" t="s">
        <v>126</v>
      </c>
      <c r="O141" s="616"/>
      <c r="P141" s="616"/>
      <c r="Q141" s="616"/>
      <c r="R141" s="616"/>
      <c r="S141" s="616"/>
      <c r="T141" s="616"/>
      <c r="U141" s="616"/>
      <c r="V141" s="616"/>
      <c r="W141" s="616"/>
      <c r="X141" s="617"/>
      <c r="Y141" s="639" t="s">
        <v>127</v>
      </c>
      <c r="Z141" s="640"/>
      <c r="AA141" s="655" t="s">
        <v>128</v>
      </c>
      <c r="AB141" s="648"/>
      <c r="AC141" s="639" t="s">
        <v>129</v>
      </c>
      <c r="AD141" s="640"/>
      <c r="AE141" s="655" t="s">
        <v>128</v>
      </c>
      <c r="AF141" s="648"/>
      <c r="AG141" s="660" t="s">
        <v>130</v>
      </c>
      <c r="AH141" s="661"/>
      <c r="AI141" s="784" t="s">
        <v>131</v>
      </c>
      <c r="AJ141" s="785"/>
      <c r="AK141" s="29" t="s">
        <v>132</v>
      </c>
    </row>
    <row r="142" spans="1:39" ht="30" customHeight="1">
      <c r="B142" s="20" t="s">
        <v>1126</v>
      </c>
      <c r="C142" s="605"/>
      <c r="D142" s="606"/>
      <c r="E142" s="607"/>
      <c r="F142" s="612"/>
      <c r="G142" s="613"/>
      <c r="H142" s="613"/>
      <c r="I142" s="613"/>
      <c r="J142" s="613"/>
      <c r="K142" s="613"/>
      <c r="L142" s="613"/>
      <c r="M142" s="614"/>
      <c r="N142" s="612"/>
      <c r="O142" s="613"/>
      <c r="P142" s="613"/>
      <c r="Q142" s="613"/>
      <c r="R142" s="613"/>
      <c r="S142" s="613"/>
      <c r="T142" s="613"/>
      <c r="U142" s="613"/>
      <c r="V142" s="613"/>
      <c r="W142" s="613"/>
      <c r="X142" s="614"/>
      <c r="Y142" s="643"/>
      <c r="Z142" s="644"/>
      <c r="AA142" s="641"/>
      <c r="AB142" s="642"/>
      <c r="AC142" s="643"/>
      <c r="AD142" s="644"/>
      <c r="AE142" s="638"/>
      <c r="AF142" s="607"/>
      <c r="AG142" s="605"/>
      <c r="AH142" s="607"/>
      <c r="AI142" s="806" t="str">
        <f t="shared" ref="AI142:AI148" si="3">IFERROR(IF(AG142&lt;&gt;"卒業","",DATEDIF(AK142,AL142,"Y")+ROUND(DATEDIF(AK142,AL142,"YM")/12,0)),"")</f>
        <v/>
      </c>
      <c r="AJ142" s="807"/>
      <c r="AK142" s="30" t="str">
        <f t="shared" ref="AK142:AK148" si="4">IFERROR(DATE(Y142,AA142,1),"")</f>
        <v/>
      </c>
      <c r="AL142" s="30" t="str">
        <f t="shared" ref="AL142:AL148" si="5">IFERROR(DATE(AC142,AE142,1),"")</f>
        <v/>
      </c>
    </row>
    <row r="143" spans="1:39" ht="30" customHeight="1">
      <c r="B143" s="20" t="s">
        <v>85</v>
      </c>
      <c r="C143" s="605"/>
      <c r="D143" s="606"/>
      <c r="E143" s="607"/>
      <c r="F143" s="612"/>
      <c r="G143" s="613"/>
      <c r="H143" s="613"/>
      <c r="I143" s="613"/>
      <c r="J143" s="613"/>
      <c r="K143" s="613"/>
      <c r="L143" s="613"/>
      <c r="M143" s="614"/>
      <c r="N143" s="612"/>
      <c r="O143" s="613"/>
      <c r="P143" s="613"/>
      <c r="Q143" s="613"/>
      <c r="R143" s="613"/>
      <c r="S143" s="613"/>
      <c r="T143" s="613"/>
      <c r="U143" s="613"/>
      <c r="V143" s="613"/>
      <c r="W143" s="613"/>
      <c r="X143" s="614"/>
      <c r="Y143" s="643"/>
      <c r="Z143" s="644"/>
      <c r="AA143" s="641"/>
      <c r="AB143" s="642"/>
      <c r="AC143" s="643"/>
      <c r="AD143" s="644"/>
      <c r="AE143" s="638"/>
      <c r="AF143" s="607"/>
      <c r="AG143" s="605"/>
      <c r="AH143" s="607"/>
      <c r="AI143" s="806" t="str">
        <f t="shared" si="3"/>
        <v/>
      </c>
      <c r="AJ143" s="807"/>
      <c r="AK143" s="30" t="str">
        <f t="shared" si="4"/>
        <v/>
      </c>
      <c r="AL143" s="30" t="str">
        <f t="shared" si="5"/>
        <v/>
      </c>
    </row>
    <row r="144" spans="1:39" ht="30" customHeight="1">
      <c r="B144" s="20" t="s">
        <v>86</v>
      </c>
      <c r="C144" s="605"/>
      <c r="D144" s="606"/>
      <c r="E144" s="607"/>
      <c r="F144" s="612"/>
      <c r="G144" s="613"/>
      <c r="H144" s="613"/>
      <c r="I144" s="613"/>
      <c r="J144" s="613"/>
      <c r="K144" s="613"/>
      <c r="L144" s="613"/>
      <c r="M144" s="614"/>
      <c r="N144" s="612"/>
      <c r="O144" s="613"/>
      <c r="P144" s="613"/>
      <c r="Q144" s="613"/>
      <c r="R144" s="613"/>
      <c r="S144" s="613"/>
      <c r="T144" s="613"/>
      <c r="U144" s="613"/>
      <c r="V144" s="613"/>
      <c r="W144" s="613"/>
      <c r="X144" s="614"/>
      <c r="Y144" s="643"/>
      <c r="Z144" s="644"/>
      <c r="AA144" s="641"/>
      <c r="AB144" s="642"/>
      <c r="AC144" s="643"/>
      <c r="AD144" s="644"/>
      <c r="AE144" s="638"/>
      <c r="AF144" s="607"/>
      <c r="AG144" s="605"/>
      <c r="AH144" s="607"/>
      <c r="AI144" s="806" t="str">
        <f t="shared" si="3"/>
        <v/>
      </c>
      <c r="AJ144" s="807"/>
      <c r="AK144" s="30" t="str">
        <f t="shared" si="4"/>
        <v/>
      </c>
      <c r="AL144" s="30" t="str">
        <f t="shared" si="5"/>
        <v/>
      </c>
    </row>
    <row r="145" spans="1:38" ht="30" customHeight="1">
      <c r="B145" s="20" t="s">
        <v>87</v>
      </c>
      <c r="C145" s="605"/>
      <c r="D145" s="606"/>
      <c r="E145" s="607"/>
      <c r="F145" s="612"/>
      <c r="G145" s="613"/>
      <c r="H145" s="613"/>
      <c r="I145" s="613"/>
      <c r="J145" s="613"/>
      <c r="K145" s="613"/>
      <c r="L145" s="613"/>
      <c r="M145" s="614"/>
      <c r="N145" s="612"/>
      <c r="O145" s="613"/>
      <c r="P145" s="613"/>
      <c r="Q145" s="613"/>
      <c r="R145" s="613"/>
      <c r="S145" s="613"/>
      <c r="T145" s="613"/>
      <c r="U145" s="613"/>
      <c r="V145" s="613"/>
      <c r="W145" s="613"/>
      <c r="X145" s="614"/>
      <c r="Y145" s="643"/>
      <c r="Z145" s="644"/>
      <c r="AA145" s="641"/>
      <c r="AB145" s="642"/>
      <c r="AC145" s="643"/>
      <c r="AD145" s="644"/>
      <c r="AE145" s="638"/>
      <c r="AF145" s="607"/>
      <c r="AG145" s="605"/>
      <c r="AH145" s="607"/>
      <c r="AI145" s="806" t="str">
        <f t="shared" si="3"/>
        <v/>
      </c>
      <c r="AJ145" s="807"/>
      <c r="AK145" s="30" t="str">
        <f t="shared" si="4"/>
        <v/>
      </c>
      <c r="AL145" s="30" t="str">
        <f t="shared" si="5"/>
        <v/>
      </c>
    </row>
    <row r="146" spans="1:38" ht="30" customHeight="1">
      <c r="B146" s="20" t="s">
        <v>88</v>
      </c>
      <c r="C146" s="605"/>
      <c r="D146" s="606"/>
      <c r="E146" s="607"/>
      <c r="F146" s="612"/>
      <c r="G146" s="613"/>
      <c r="H146" s="613"/>
      <c r="I146" s="613"/>
      <c r="J146" s="613"/>
      <c r="K146" s="613"/>
      <c r="L146" s="613"/>
      <c r="M146" s="614"/>
      <c r="N146" s="612"/>
      <c r="O146" s="613"/>
      <c r="P146" s="613"/>
      <c r="Q146" s="613"/>
      <c r="R146" s="613"/>
      <c r="S146" s="613"/>
      <c r="T146" s="613"/>
      <c r="U146" s="613"/>
      <c r="V146" s="613"/>
      <c r="W146" s="613"/>
      <c r="X146" s="614"/>
      <c r="Y146" s="643"/>
      <c r="Z146" s="644"/>
      <c r="AA146" s="641"/>
      <c r="AB146" s="642"/>
      <c r="AC146" s="643"/>
      <c r="AD146" s="644"/>
      <c r="AE146" s="638"/>
      <c r="AF146" s="607"/>
      <c r="AG146" s="605"/>
      <c r="AH146" s="607"/>
      <c r="AI146" s="806" t="str">
        <f t="shared" si="3"/>
        <v/>
      </c>
      <c r="AJ146" s="807"/>
      <c r="AK146" s="30" t="str">
        <f t="shared" si="4"/>
        <v/>
      </c>
      <c r="AL146" s="30" t="str">
        <f t="shared" si="5"/>
        <v/>
      </c>
    </row>
    <row r="147" spans="1:38" ht="30" customHeight="1">
      <c r="B147" s="20" t="s">
        <v>89</v>
      </c>
      <c r="C147" s="605"/>
      <c r="D147" s="606"/>
      <c r="E147" s="607"/>
      <c r="F147" s="612"/>
      <c r="G147" s="613"/>
      <c r="H147" s="613"/>
      <c r="I147" s="613"/>
      <c r="J147" s="613"/>
      <c r="K147" s="613"/>
      <c r="L147" s="613"/>
      <c r="M147" s="614"/>
      <c r="N147" s="612"/>
      <c r="O147" s="613"/>
      <c r="P147" s="613"/>
      <c r="Q147" s="613"/>
      <c r="R147" s="613"/>
      <c r="S147" s="613"/>
      <c r="T147" s="613"/>
      <c r="U147" s="613"/>
      <c r="V147" s="613"/>
      <c r="W147" s="613"/>
      <c r="X147" s="614"/>
      <c r="Y147" s="643"/>
      <c r="Z147" s="644"/>
      <c r="AA147" s="641"/>
      <c r="AB147" s="642"/>
      <c r="AC147" s="643"/>
      <c r="AD147" s="644"/>
      <c r="AE147" s="638"/>
      <c r="AF147" s="607"/>
      <c r="AG147" s="605"/>
      <c r="AH147" s="607"/>
      <c r="AI147" s="806" t="str">
        <f t="shared" si="3"/>
        <v/>
      </c>
      <c r="AJ147" s="807"/>
      <c r="AK147" s="30" t="str">
        <f t="shared" si="4"/>
        <v/>
      </c>
      <c r="AL147" s="30" t="str">
        <f t="shared" si="5"/>
        <v/>
      </c>
    </row>
    <row r="148" spans="1:38" ht="30" customHeight="1">
      <c r="B148" s="20" t="s">
        <v>90</v>
      </c>
      <c r="C148" s="605"/>
      <c r="D148" s="606"/>
      <c r="E148" s="607"/>
      <c r="F148" s="612"/>
      <c r="G148" s="613"/>
      <c r="H148" s="613"/>
      <c r="I148" s="613"/>
      <c r="J148" s="613"/>
      <c r="K148" s="613"/>
      <c r="L148" s="613"/>
      <c r="M148" s="614"/>
      <c r="N148" s="612"/>
      <c r="O148" s="613"/>
      <c r="P148" s="613"/>
      <c r="Q148" s="613"/>
      <c r="R148" s="613"/>
      <c r="S148" s="613"/>
      <c r="T148" s="613"/>
      <c r="U148" s="613"/>
      <c r="V148" s="613"/>
      <c r="W148" s="613"/>
      <c r="X148" s="614"/>
      <c r="Y148" s="643"/>
      <c r="Z148" s="644"/>
      <c r="AA148" s="641"/>
      <c r="AB148" s="642"/>
      <c r="AC148" s="643"/>
      <c r="AD148" s="644"/>
      <c r="AE148" s="638"/>
      <c r="AF148" s="607"/>
      <c r="AG148" s="605"/>
      <c r="AH148" s="607"/>
      <c r="AI148" s="806" t="str">
        <f t="shared" si="3"/>
        <v/>
      </c>
      <c r="AJ148" s="807"/>
      <c r="AK148" s="30" t="str">
        <f t="shared" si="4"/>
        <v/>
      </c>
      <c r="AL148" s="30" t="str">
        <f t="shared" si="5"/>
        <v/>
      </c>
    </row>
    <row r="149" spans="1:38" ht="18.75" customHeight="1"/>
    <row r="150" spans="1:38" ht="18.75" customHeight="1">
      <c r="B150" s="2" t="s">
        <v>133</v>
      </c>
      <c r="C150" s="26"/>
    </row>
    <row r="151" spans="1:38" ht="18.75" customHeight="1">
      <c r="B151" s="1" t="s">
        <v>134</v>
      </c>
      <c r="C151" s="26"/>
    </row>
    <row r="152" spans="1:38">
      <c r="B152" s="21"/>
      <c r="C152" s="618" t="str">
        <f>IFERROR(VLOOKUP($B152,$B$142:$AH$148,2,FALSE),"")&amp;""</f>
        <v/>
      </c>
      <c r="D152" s="619"/>
      <c r="E152" s="620"/>
      <c r="F152" s="621" t="str">
        <f>IFERROR(VLOOKUP($B152,$B$142:$AH$148,5,FALSE),"")&amp;""</f>
        <v/>
      </c>
      <c r="G152" s="622"/>
      <c r="H152" s="622"/>
      <c r="I152" s="622"/>
      <c r="J152" s="622"/>
      <c r="K152" s="622"/>
      <c r="L152" s="622"/>
      <c r="M152" s="623"/>
      <c r="N152" s="621" t="str">
        <f>IFERROR(VLOOKUP($B152,$B$142:$AH$148,13,FALSE),"")&amp;""</f>
        <v/>
      </c>
      <c r="O152" s="622"/>
      <c r="P152" s="622"/>
      <c r="Q152" s="622"/>
      <c r="R152" s="622"/>
      <c r="S152" s="622"/>
      <c r="T152" s="622"/>
      <c r="U152" s="622"/>
      <c r="V152" s="622"/>
      <c r="W152" s="622"/>
      <c r="X152" s="623"/>
      <c r="Y152" s="651" t="str">
        <f>IFERROR(VLOOKUP($B152,$B$142:$AH$148,24,FALSE),"")&amp;""</f>
        <v/>
      </c>
      <c r="Z152" s="652"/>
      <c r="AA152" s="649" t="str">
        <f>IFERROR(VLOOKUP($B152,$B$142:$AH$148,26,FALSE),"")&amp;""</f>
        <v/>
      </c>
      <c r="AB152" s="650"/>
      <c r="AC152" s="651" t="str">
        <f>IFERROR(VLOOKUP($B152,$B$142:$AH$148,28,FALSE),"")&amp;""</f>
        <v/>
      </c>
      <c r="AD152" s="652"/>
      <c r="AE152" s="649" t="str">
        <f>IFERROR(VLOOKUP($B152,$B$142:$AH$148,30,FALSE),"")&amp;""</f>
        <v/>
      </c>
      <c r="AF152" s="650"/>
      <c r="AG152" s="656" t="str">
        <f>IFERROR(VLOOKUP(B152,B142:AH148,32,FALSE),"")&amp;""</f>
        <v/>
      </c>
      <c r="AH152" s="657"/>
    </row>
    <row r="153" spans="1:38" ht="18.75" customHeight="1">
      <c r="B153" s="363" t="s">
        <v>1062</v>
      </c>
    </row>
    <row r="154" spans="1:38">
      <c r="A154" s="27"/>
      <c r="H154" s="28"/>
      <c r="I154" s="28"/>
      <c r="J154" s="28"/>
      <c r="K154" s="28"/>
      <c r="L154" s="28"/>
      <c r="M154" s="28"/>
      <c r="N154" s="28"/>
      <c r="O154" s="28"/>
      <c r="P154" s="28"/>
      <c r="Q154" s="28"/>
      <c r="S154" s="28"/>
      <c r="T154" s="28"/>
      <c r="U154" s="28"/>
      <c r="V154" s="28"/>
      <c r="W154" s="28"/>
      <c r="X154" s="28"/>
      <c r="AB154" s="30" t="str">
        <f>IFERROR(DATE(#REF!,#REF!,1),"")</f>
        <v/>
      </c>
      <c r="AC154" s="30" t="str">
        <f>IFERROR(DATE(V154,X154,1),"")</f>
        <v/>
      </c>
      <c r="AD154" s="30" t="str">
        <f>IFERROR(IF(Z154&lt;&gt;"卒業","",DATEDIF(AB154,AC154,"Y")+ROUND(DATEDIF(AB154,AC154,"YM")/12,0)),"")</f>
        <v/>
      </c>
    </row>
    <row r="155" spans="1:38">
      <c r="A155" s="27"/>
      <c r="B155" s="2" t="s">
        <v>1065</v>
      </c>
      <c r="P155" s="28"/>
      <c r="R155" s="28"/>
      <c r="S155" s="28"/>
      <c r="T155" s="28"/>
      <c r="U155" s="28"/>
      <c r="V155" s="28"/>
      <c r="W155" s="28"/>
      <c r="AD155" s="32"/>
      <c r="AE155" s="32"/>
    </row>
    <row r="156" spans="1:38">
      <c r="A156" s="27"/>
      <c r="B156" s="378" t="s">
        <v>1</v>
      </c>
      <c r="C156" s="9" t="s">
        <v>1074</v>
      </c>
      <c r="P156" s="28"/>
      <c r="R156" s="28"/>
      <c r="S156" s="28"/>
      <c r="T156" s="28"/>
      <c r="U156" s="28"/>
      <c r="V156" s="28"/>
      <c r="W156" s="28"/>
      <c r="AD156" s="32"/>
      <c r="AE156" s="32"/>
    </row>
    <row r="157" spans="1:38">
      <c r="A157" s="27"/>
      <c r="B157" s="378" t="s">
        <v>1</v>
      </c>
      <c r="C157" s="9" t="s">
        <v>1075</v>
      </c>
      <c r="P157" s="28"/>
      <c r="R157" s="28"/>
      <c r="S157" s="28"/>
      <c r="T157" s="28"/>
      <c r="U157" s="28"/>
      <c r="V157" s="28"/>
      <c r="W157" s="28"/>
      <c r="AD157" s="32"/>
      <c r="AE157" s="32"/>
    </row>
    <row r="158" spans="1:38">
      <c r="A158" s="27"/>
      <c r="B158" s="28"/>
      <c r="C158" s="6" t="s">
        <v>1076</v>
      </c>
      <c r="R158" s="28"/>
      <c r="S158" s="28"/>
      <c r="T158" s="28"/>
      <c r="U158" s="28"/>
      <c r="V158" s="28"/>
      <c r="W158" s="28"/>
      <c r="AD158" s="32"/>
      <c r="AE158" s="32"/>
    </row>
    <row r="159" spans="1:38">
      <c r="A159" s="27"/>
      <c r="B159" s="28"/>
      <c r="C159" s="611"/>
      <c r="D159" s="611"/>
      <c r="E159" s="611"/>
      <c r="F159" s="611"/>
      <c r="G159" s="611"/>
      <c r="H159" s="611"/>
      <c r="I159" s="611"/>
      <c r="J159" s="611"/>
      <c r="K159" s="611"/>
      <c r="L159" s="611"/>
      <c r="M159" s="611"/>
      <c r="N159" s="611"/>
      <c r="O159" s="611"/>
      <c r="P159" s="611"/>
      <c r="R159" s="28"/>
      <c r="S159" s="28"/>
      <c r="T159" s="28"/>
      <c r="U159" s="28"/>
      <c r="V159" s="28"/>
      <c r="W159" s="28"/>
      <c r="AD159" s="32"/>
      <c r="AE159" s="32"/>
    </row>
    <row r="160" spans="1:38">
      <c r="A160" s="27"/>
      <c r="C160" s="28"/>
      <c r="D160" s="28"/>
      <c r="E160" s="28"/>
      <c r="F160" s="28"/>
      <c r="G160" s="28"/>
      <c r="H160" s="28"/>
      <c r="I160" s="28"/>
      <c r="J160" s="28"/>
      <c r="K160" s="28"/>
      <c r="L160" s="28"/>
      <c r="M160" s="28"/>
      <c r="N160" s="28"/>
      <c r="O160" s="28"/>
      <c r="P160" s="28"/>
      <c r="R160" s="28"/>
      <c r="S160" s="28"/>
      <c r="T160" s="28"/>
      <c r="U160" s="28"/>
      <c r="V160" s="28"/>
      <c r="W160" s="28"/>
      <c r="AD160" s="32"/>
      <c r="AE160" s="32"/>
    </row>
    <row r="161" spans="1:36">
      <c r="A161" s="27"/>
      <c r="B161" s="2" t="s">
        <v>139</v>
      </c>
      <c r="C161" s="28"/>
      <c r="D161" s="28"/>
      <c r="E161" s="28"/>
      <c r="F161" s="28"/>
      <c r="G161" s="28"/>
      <c r="H161" s="28"/>
      <c r="I161" s="28"/>
      <c r="J161" s="28"/>
      <c r="K161" s="28"/>
      <c r="L161" s="28"/>
      <c r="M161" s="28"/>
      <c r="O161" s="28"/>
      <c r="P161" s="28"/>
      <c r="R161" s="28"/>
      <c r="S161" s="28"/>
      <c r="T161" s="28"/>
      <c r="U161" s="28"/>
      <c r="V161" s="28"/>
      <c r="W161" s="28"/>
      <c r="AD161" s="32"/>
      <c r="AE161" s="32"/>
    </row>
    <row r="162" spans="1:36" ht="14.25" customHeight="1">
      <c r="A162" s="27"/>
      <c r="B162" s="1" t="s">
        <v>140</v>
      </c>
      <c r="C162" s="28"/>
      <c r="D162" s="28"/>
      <c r="E162" s="28"/>
      <c r="F162" s="28"/>
      <c r="G162" s="28"/>
      <c r="H162" s="28"/>
      <c r="I162" s="28"/>
      <c r="J162" s="28"/>
      <c r="K162" s="28"/>
      <c r="L162" s="28"/>
      <c r="M162" s="28"/>
      <c r="N162" s="28"/>
      <c r="O162" s="28"/>
      <c r="P162" s="28"/>
      <c r="Q162" s="28"/>
      <c r="R162" s="28"/>
      <c r="S162" s="28"/>
      <c r="T162" s="28"/>
      <c r="U162" s="28"/>
      <c r="V162" s="28"/>
      <c r="W162" s="28"/>
    </row>
    <row r="163" spans="1:36" ht="14.25" customHeight="1">
      <c r="B163" s="33"/>
      <c r="C163" s="739" t="s">
        <v>119</v>
      </c>
      <c r="D163" s="740"/>
      <c r="E163" s="740"/>
      <c r="F163" s="740"/>
      <c r="G163" s="740"/>
      <c r="H163" s="740"/>
      <c r="I163" s="740"/>
      <c r="J163" s="741"/>
      <c r="K163" s="739" t="s">
        <v>141</v>
      </c>
      <c r="L163" s="740"/>
      <c r="M163" s="740"/>
      <c r="N163" s="740"/>
      <c r="O163" s="740"/>
      <c r="P163" s="740"/>
      <c r="Q163" s="740"/>
      <c r="R163" s="740"/>
      <c r="S163" s="740"/>
      <c r="T163" s="740"/>
      <c r="U163" s="741"/>
      <c r="V163" s="736" t="s">
        <v>121</v>
      </c>
      <c r="W163" s="737"/>
      <c r="X163" s="737"/>
      <c r="Y163" s="738"/>
      <c r="Z163" s="639" t="s">
        <v>122</v>
      </c>
      <c r="AA163" s="647"/>
      <c r="AB163" s="647"/>
      <c r="AC163" s="648"/>
      <c r="AD163" s="658" t="s">
        <v>142</v>
      </c>
      <c r="AE163" s="659"/>
      <c r="AF163" s="653" t="s">
        <v>123</v>
      </c>
      <c r="AG163" s="654"/>
    </row>
    <row r="164" spans="1:36" s="4" customFormat="1" ht="14.25" customHeight="1">
      <c r="B164" s="34"/>
      <c r="C164" s="615" t="s">
        <v>125</v>
      </c>
      <c r="D164" s="616"/>
      <c r="E164" s="616"/>
      <c r="F164" s="616"/>
      <c r="G164" s="616"/>
      <c r="H164" s="616"/>
      <c r="I164" s="616"/>
      <c r="J164" s="617"/>
      <c r="K164" s="615" t="s">
        <v>126</v>
      </c>
      <c r="L164" s="616"/>
      <c r="M164" s="616"/>
      <c r="N164" s="616"/>
      <c r="O164" s="616"/>
      <c r="P164" s="616"/>
      <c r="Q164" s="616"/>
      <c r="R164" s="616"/>
      <c r="S164" s="616"/>
      <c r="T164" s="616"/>
      <c r="U164" s="617"/>
      <c r="V164" s="639" t="s">
        <v>127</v>
      </c>
      <c r="W164" s="640"/>
      <c r="X164" s="655" t="s">
        <v>128</v>
      </c>
      <c r="Y164" s="648"/>
      <c r="Z164" s="639" t="s">
        <v>129</v>
      </c>
      <c r="AA164" s="640"/>
      <c r="AB164" s="655" t="s">
        <v>128</v>
      </c>
      <c r="AC164" s="648"/>
      <c r="AD164" s="662" t="s">
        <v>143</v>
      </c>
      <c r="AE164" s="663"/>
      <c r="AF164" s="660" t="s">
        <v>130</v>
      </c>
      <c r="AG164" s="661"/>
      <c r="AH164" s="35"/>
      <c r="AI164" s="35"/>
      <c r="AJ164" s="35"/>
    </row>
    <row r="165" spans="1:36" ht="30" customHeight="1">
      <c r="B165" s="20" t="s">
        <v>1126</v>
      </c>
      <c r="C165" s="612"/>
      <c r="D165" s="613"/>
      <c r="E165" s="613"/>
      <c r="F165" s="613"/>
      <c r="G165" s="613"/>
      <c r="H165" s="613"/>
      <c r="I165" s="613"/>
      <c r="J165" s="614"/>
      <c r="K165" s="612"/>
      <c r="L165" s="613"/>
      <c r="M165" s="613"/>
      <c r="N165" s="613"/>
      <c r="O165" s="613"/>
      <c r="P165" s="613"/>
      <c r="Q165" s="613"/>
      <c r="R165" s="613"/>
      <c r="S165" s="613"/>
      <c r="T165" s="613"/>
      <c r="U165" s="614"/>
      <c r="V165" s="643"/>
      <c r="W165" s="644"/>
      <c r="X165" s="641"/>
      <c r="Y165" s="642"/>
      <c r="Z165" s="643"/>
      <c r="AA165" s="644"/>
      <c r="AB165" s="641"/>
      <c r="AC165" s="642"/>
      <c r="AD165" s="605"/>
      <c r="AE165" s="607"/>
      <c r="AF165" s="605"/>
      <c r="AG165" s="607"/>
      <c r="AH165" s="9"/>
      <c r="AI165" s="9"/>
      <c r="AJ165" s="9"/>
    </row>
    <row r="166" spans="1:36" ht="30" customHeight="1">
      <c r="B166" s="20" t="s">
        <v>85</v>
      </c>
      <c r="C166" s="612"/>
      <c r="D166" s="613"/>
      <c r="E166" s="613"/>
      <c r="F166" s="613"/>
      <c r="G166" s="613"/>
      <c r="H166" s="613"/>
      <c r="I166" s="613"/>
      <c r="J166" s="614"/>
      <c r="K166" s="612"/>
      <c r="L166" s="613"/>
      <c r="M166" s="613"/>
      <c r="N166" s="613"/>
      <c r="O166" s="613"/>
      <c r="P166" s="613"/>
      <c r="Q166" s="613"/>
      <c r="R166" s="613"/>
      <c r="S166" s="613"/>
      <c r="T166" s="613"/>
      <c r="U166" s="614"/>
      <c r="V166" s="643"/>
      <c r="W166" s="644"/>
      <c r="X166" s="641"/>
      <c r="Y166" s="642"/>
      <c r="Z166" s="643"/>
      <c r="AA166" s="644"/>
      <c r="AB166" s="641"/>
      <c r="AC166" s="642"/>
      <c r="AD166" s="605"/>
      <c r="AE166" s="607"/>
      <c r="AF166" s="605"/>
      <c r="AG166" s="607"/>
      <c r="AH166" s="9"/>
      <c r="AI166" s="9"/>
      <c r="AJ166" s="9"/>
    </row>
    <row r="167" spans="1:36" ht="30" customHeight="1">
      <c r="B167" s="20" t="s">
        <v>86</v>
      </c>
      <c r="C167" s="612"/>
      <c r="D167" s="613"/>
      <c r="E167" s="613"/>
      <c r="F167" s="613"/>
      <c r="G167" s="613"/>
      <c r="H167" s="613"/>
      <c r="I167" s="613"/>
      <c r="J167" s="614"/>
      <c r="K167" s="612"/>
      <c r="L167" s="613"/>
      <c r="M167" s="613"/>
      <c r="N167" s="613"/>
      <c r="O167" s="613"/>
      <c r="P167" s="613"/>
      <c r="Q167" s="613"/>
      <c r="R167" s="613"/>
      <c r="S167" s="613"/>
      <c r="T167" s="613"/>
      <c r="U167" s="614"/>
      <c r="V167" s="643"/>
      <c r="W167" s="644"/>
      <c r="X167" s="641"/>
      <c r="Y167" s="642"/>
      <c r="Z167" s="643"/>
      <c r="AA167" s="644"/>
      <c r="AB167" s="641"/>
      <c r="AC167" s="642"/>
      <c r="AD167" s="605"/>
      <c r="AE167" s="607"/>
      <c r="AF167" s="605"/>
      <c r="AG167" s="607"/>
      <c r="AH167" s="9"/>
      <c r="AI167" s="9"/>
      <c r="AJ167" s="9"/>
    </row>
    <row r="168" spans="1:36" ht="14.25" customHeight="1">
      <c r="A168" s="27"/>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32"/>
      <c r="AB168" s="32"/>
    </row>
    <row r="169" spans="1:36">
      <c r="A169" s="31"/>
      <c r="B169" s="2" t="s">
        <v>144</v>
      </c>
      <c r="F169" s="22"/>
      <c r="G169" s="28"/>
      <c r="H169" s="28"/>
      <c r="I169" s="28"/>
      <c r="J169" s="28"/>
      <c r="K169" s="28"/>
      <c r="L169" s="28"/>
      <c r="M169" s="28"/>
      <c r="N169" s="22"/>
      <c r="O169" s="22"/>
      <c r="P169" s="1" t="s">
        <v>145</v>
      </c>
      <c r="Q169" s="22"/>
      <c r="S169" s="22"/>
      <c r="T169" s="22"/>
      <c r="U169" s="22"/>
      <c r="V169" s="22"/>
      <c r="W169" s="22"/>
      <c r="X169" s="22"/>
      <c r="Y169" s="22"/>
      <c r="Z169" s="22"/>
      <c r="AA169" s="23"/>
      <c r="AB169" s="23"/>
    </row>
    <row r="170" spans="1:36" ht="14.25" customHeight="1">
      <c r="B170" s="33"/>
      <c r="C170" s="739" t="s">
        <v>146</v>
      </c>
      <c r="D170" s="740"/>
      <c r="E170" s="740"/>
      <c r="F170" s="740"/>
      <c r="G170" s="740"/>
      <c r="H170" s="740"/>
      <c r="I170" s="740"/>
      <c r="J170" s="741"/>
      <c r="K170" s="739" t="s">
        <v>147</v>
      </c>
      <c r="L170" s="740"/>
      <c r="M170" s="740"/>
      <c r="N170" s="740"/>
      <c r="O170" s="740"/>
      <c r="P170" s="740"/>
      <c r="Q170" s="740"/>
      <c r="R170" s="740"/>
      <c r="S170" s="740"/>
      <c r="T170" s="740"/>
      <c r="U170" s="741"/>
      <c r="V170" s="736" t="s">
        <v>148</v>
      </c>
      <c r="W170" s="737"/>
      <c r="X170" s="737"/>
      <c r="Y170" s="738"/>
      <c r="Z170" s="639" t="s">
        <v>149</v>
      </c>
      <c r="AA170" s="647"/>
      <c r="AB170" s="647"/>
      <c r="AC170" s="648"/>
      <c r="AD170" s="653" t="s">
        <v>123</v>
      </c>
      <c r="AE170" s="654"/>
    </row>
    <row r="171" spans="1:36" ht="14.25" customHeight="1">
      <c r="B171" s="34"/>
      <c r="C171" s="660" t="s">
        <v>150</v>
      </c>
      <c r="D171" s="735"/>
      <c r="E171" s="735"/>
      <c r="F171" s="735"/>
      <c r="G171" s="735"/>
      <c r="H171" s="735"/>
      <c r="I171" s="735"/>
      <c r="J171" s="661"/>
      <c r="K171" s="660" t="s">
        <v>151</v>
      </c>
      <c r="L171" s="735"/>
      <c r="M171" s="735"/>
      <c r="N171" s="735"/>
      <c r="O171" s="735"/>
      <c r="P171" s="735"/>
      <c r="Q171" s="735"/>
      <c r="R171" s="735"/>
      <c r="S171" s="735"/>
      <c r="T171" s="735"/>
      <c r="U171" s="661"/>
      <c r="V171" s="639" t="s">
        <v>127</v>
      </c>
      <c r="W171" s="640"/>
      <c r="X171" s="655" t="s">
        <v>128</v>
      </c>
      <c r="Y171" s="648"/>
      <c r="Z171" s="639" t="s">
        <v>129</v>
      </c>
      <c r="AA171" s="640"/>
      <c r="AB171" s="655" t="s">
        <v>128</v>
      </c>
      <c r="AC171" s="648"/>
      <c r="AD171" s="660" t="s">
        <v>130</v>
      </c>
      <c r="AE171" s="661"/>
    </row>
    <row r="172" spans="1:36" ht="30" customHeight="1">
      <c r="B172" s="20" t="s">
        <v>1126</v>
      </c>
      <c r="C172" s="612"/>
      <c r="D172" s="613"/>
      <c r="E172" s="613"/>
      <c r="F172" s="613"/>
      <c r="G172" s="613"/>
      <c r="H172" s="613"/>
      <c r="I172" s="613"/>
      <c r="J172" s="614"/>
      <c r="K172" s="612"/>
      <c r="L172" s="613"/>
      <c r="M172" s="613"/>
      <c r="N172" s="613"/>
      <c r="O172" s="613"/>
      <c r="P172" s="613"/>
      <c r="Q172" s="613"/>
      <c r="R172" s="613"/>
      <c r="S172" s="613"/>
      <c r="T172" s="613"/>
      <c r="U172" s="614"/>
      <c r="V172" s="643"/>
      <c r="W172" s="644"/>
      <c r="X172" s="641"/>
      <c r="Y172" s="642"/>
      <c r="Z172" s="643"/>
      <c r="AA172" s="644"/>
      <c r="AB172" s="638"/>
      <c r="AC172" s="607"/>
      <c r="AD172" s="605"/>
      <c r="AE172" s="607"/>
    </row>
    <row r="173" spans="1:36" ht="30" customHeight="1">
      <c r="B173" s="20" t="s">
        <v>85</v>
      </c>
      <c r="C173" s="612"/>
      <c r="D173" s="613"/>
      <c r="E173" s="613"/>
      <c r="F173" s="613"/>
      <c r="G173" s="613"/>
      <c r="H173" s="613"/>
      <c r="I173" s="613"/>
      <c r="J173" s="614"/>
      <c r="K173" s="612"/>
      <c r="L173" s="613"/>
      <c r="M173" s="613"/>
      <c r="N173" s="613"/>
      <c r="O173" s="613"/>
      <c r="P173" s="613"/>
      <c r="Q173" s="613"/>
      <c r="R173" s="613"/>
      <c r="S173" s="613"/>
      <c r="T173" s="613"/>
      <c r="U173" s="614"/>
      <c r="V173" s="643"/>
      <c r="W173" s="644"/>
      <c r="X173" s="641"/>
      <c r="Y173" s="642"/>
      <c r="Z173" s="643"/>
      <c r="AA173" s="644"/>
      <c r="AB173" s="638"/>
      <c r="AC173" s="607"/>
      <c r="AD173" s="605"/>
      <c r="AE173" s="607"/>
    </row>
    <row r="174" spans="1:36" ht="30" customHeight="1">
      <c r="B174" s="20" t="s">
        <v>86</v>
      </c>
      <c r="C174" s="612"/>
      <c r="D174" s="613"/>
      <c r="E174" s="613"/>
      <c r="F174" s="613"/>
      <c r="G174" s="613"/>
      <c r="H174" s="613"/>
      <c r="I174" s="613"/>
      <c r="J174" s="614"/>
      <c r="K174" s="612"/>
      <c r="L174" s="613"/>
      <c r="M174" s="613"/>
      <c r="N174" s="613"/>
      <c r="O174" s="613"/>
      <c r="P174" s="613"/>
      <c r="Q174" s="613"/>
      <c r="R174" s="613"/>
      <c r="S174" s="613"/>
      <c r="T174" s="613"/>
      <c r="U174" s="614"/>
      <c r="V174" s="643"/>
      <c r="W174" s="644"/>
      <c r="X174" s="641"/>
      <c r="Y174" s="642"/>
      <c r="Z174" s="643"/>
      <c r="AA174" s="644"/>
      <c r="AB174" s="638"/>
      <c r="AC174" s="607"/>
      <c r="AD174" s="605"/>
      <c r="AE174" s="607"/>
    </row>
    <row r="175" spans="1:36" ht="30" customHeight="1">
      <c r="B175" s="20" t="s">
        <v>87</v>
      </c>
      <c r="C175" s="612"/>
      <c r="D175" s="613"/>
      <c r="E175" s="613"/>
      <c r="F175" s="613"/>
      <c r="G175" s="613"/>
      <c r="H175" s="613"/>
      <c r="I175" s="613"/>
      <c r="J175" s="614"/>
      <c r="K175" s="612"/>
      <c r="L175" s="613"/>
      <c r="M175" s="613"/>
      <c r="N175" s="613"/>
      <c r="O175" s="613"/>
      <c r="P175" s="613"/>
      <c r="Q175" s="613"/>
      <c r="R175" s="613"/>
      <c r="S175" s="613"/>
      <c r="T175" s="613"/>
      <c r="U175" s="614"/>
      <c r="V175" s="643"/>
      <c r="W175" s="644"/>
      <c r="X175" s="641"/>
      <c r="Y175" s="642"/>
      <c r="Z175" s="643"/>
      <c r="AA175" s="644"/>
      <c r="AB175" s="638"/>
      <c r="AC175" s="607"/>
      <c r="AD175" s="605"/>
      <c r="AE175" s="607"/>
    </row>
    <row r="176" spans="1:36" ht="30" customHeight="1">
      <c r="B176" s="20" t="s">
        <v>88</v>
      </c>
      <c r="C176" s="612"/>
      <c r="D176" s="613"/>
      <c r="E176" s="613"/>
      <c r="F176" s="613"/>
      <c r="G176" s="613"/>
      <c r="H176" s="613"/>
      <c r="I176" s="613"/>
      <c r="J176" s="614"/>
      <c r="K176" s="612"/>
      <c r="L176" s="613"/>
      <c r="M176" s="613"/>
      <c r="N176" s="613"/>
      <c r="O176" s="613"/>
      <c r="P176" s="613"/>
      <c r="Q176" s="613"/>
      <c r="R176" s="613"/>
      <c r="S176" s="613"/>
      <c r="T176" s="613"/>
      <c r="U176" s="614"/>
      <c r="V176" s="643"/>
      <c r="W176" s="644"/>
      <c r="X176" s="641"/>
      <c r="Y176" s="642"/>
      <c r="Z176" s="643"/>
      <c r="AA176" s="644"/>
      <c r="AB176" s="638"/>
      <c r="AC176" s="607"/>
      <c r="AD176" s="605"/>
      <c r="AE176" s="607"/>
    </row>
    <row r="177" spans="1:31" s="2" customFormat="1" ht="14.25" customHeight="1">
      <c r="A177" s="27"/>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row>
    <row r="178" spans="1:31">
      <c r="A178" s="31"/>
      <c r="B178" s="36" t="s">
        <v>152</v>
      </c>
      <c r="C178" s="37"/>
      <c r="D178" s="37"/>
      <c r="E178" s="37"/>
      <c r="F178" s="37"/>
      <c r="G178" s="37"/>
      <c r="H178" s="37"/>
      <c r="I178" s="37"/>
      <c r="J178" s="37"/>
      <c r="K178" s="37"/>
      <c r="L178" s="37"/>
      <c r="M178" s="37"/>
      <c r="N178" s="37"/>
      <c r="O178" s="37"/>
      <c r="P178" s="37"/>
      <c r="Q178" s="37"/>
      <c r="R178" s="37"/>
      <c r="S178" s="37"/>
      <c r="T178" s="37"/>
      <c r="U178" s="37"/>
      <c r="V178" s="38"/>
      <c r="W178" s="38"/>
      <c r="X178" s="38"/>
      <c r="Y178" s="38"/>
      <c r="Z178" s="38"/>
      <c r="AA178" s="38"/>
      <c r="AB178" s="38"/>
      <c r="AC178" s="38"/>
      <c r="AD178" s="37"/>
      <c r="AE178" s="37"/>
    </row>
    <row r="179" spans="1:31">
      <c r="A179" s="31"/>
      <c r="B179" s="378" t="s">
        <v>1</v>
      </c>
      <c r="C179" s="9" t="s">
        <v>153</v>
      </c>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row>
    <row r="180" spans="1:31" ht="10.5" customHeight="1"/>
    <row r="181" spans="1:31">
      <c r="A181" s="31"/>
      <c r="B181" s="378" t="s">
        <v>1</v>
      </c>
      <c r="C181" s="9" t="s">
        <v>154</v>
      </c>
      <c r="D181" s="9"/>
      <c r="E181" s="9"/>
      <c r="F181" s="9"/>
      <c r="G181" s="9"/>
      <c r="H181" s="9"/>
      <c r="M181" s="9"/>
      <c r="N181" s="9"/>
      <c r="O181" s="9"/>
      <c r="P181" s="9"/>
      <c r="Q181" s="9"/>
      <c r="R181" s="9"/>
      <c r="S181" s="9"/>
      <c r="T181" s="9"/>
      <c r="U181" s="9"/>
      <c r="AB181" s="9"/>
      <c r="AC181" s="9"/>
      <c r="AD181" s="9"/>
      <c r="AE181" s="9"/>
    </row>
    <row r="182" spans="1:31">
      <c r="A182" s="31"/>
      <c r="B182" s="39"/>
      <c r="C182" s="40" t="s">
        <v>155</v>
      </c>
      <c r="D182" s="40"/>
      <c r="E182" s="40"/>
      <c r="F182" s="40"/>
      <c r="G182" s="455"/>
      <c r="H182" s="9"/>
      <c r="I182" s="9"/>
      <c r="J182" s="734"/>
      <c r="K182" s="734"/>
      <c r="L182" s="734"/>
      <c r="M182" s="734"/>
      <c r="AB182" s="35"/>
      <c r="AC182" s="35"/>
      <c r="AD182" s="35"/>
      <c r="AE182" s="9"/>
    </row>
    <row r="183" spans="1:31">
      <c r="A183" s="31"/>
      <c r="C183" s="40" t="s">
        <v>1077</v>
      </c>
      <c r="D183" s="40"/>
      <c r="E183" s="40"/>
      <c r="F183" s="40"/>
      <c r="G183" s="455"/>
      <c r="H183" s="22"/>
      <c r="I183" s="22"/>
      <c r="J183" s="734"/>
      <c r="K183" s="734"/>
      <c r="L183" s="734"/>
      <c r="M183" s="734"/>
      <c r="N183" s="22"/>
      <c r="O183" s="22"/>
      <c r="P183" s="22"/>
      <c r="Q183" s="22"/>
      <c r="R183" s="22"/>
      <c r="S183" s="22"/>
      <c r="T183" s="22"/>
      <c r="U183" s="22"/>
      <c r="V183" s="22"/>
      <c r="W183" s="22"/>
      <c r="X183" s="22"/>
      <c r="Y183" s="22"/>
      <c r="Z183" s="22"/>
      <c r="AA183" s="22"/>
      <c r="AB183" s="22"/>
      <c r="AC183" s="22"/>
      <c r="AD183" s="23"/>
      <c r="AE183" s="23"/>
    </row>
    <row r="184" spans="1:31">
      <c r="A184" s="31"/>
      <c r="C184" s="41" t="s">
        <v>1</v>
      </c>
      <c r="D184" s="40" t="s">
        <v>156</v>
      </c>
      <c r="E184" s="9"/>
      <c r="F184" s="9"/>
      <c r="G184" s="9"/>
      <c r="H184" s="41" t="s">
        <v>1</v>
      </c>
      <c r="I184" s="40" t="s">
        <v>157</v>
      </c>
      <c r="J184" s="9"/>
      <c r="K184" s="28"/>
      <c r="L184" s="28"/>
      <c r="M184" s="380" t="s">
        <v>1078</v>
      </c>
      <c r="N184" s="40" t="s">
        <v>158</v>
      </c>
      <c r="P184" s="22"/>
      <c r="Q184" s="22"/>
      <c r="R184" s="22"/>
      <c r="S184" s="22"/>
      <c r="T184" s="22"/>
      <c r="U184" s="22"/>
      <c r="V184" s="22"/>
      <c r="W184" s="22"/>
      <c r="X184" s="22"/>
      <c r="Y184" s="22"/>
      <c r="Z184" s="22"/>
      <c r="AA184" s="22"/>
      <c r="AB184" s="22"/>
      <c r="AC184" s="22"/>
      <c r="AD184" s="23"/>
      <c r="AE184" s="23"/>
    </row>
    <row r="185" spans="1:31">
      <c r="A185" s="31"/>
      <c r="F185" s="9"/>
      <c r="G185" s="9"/>
      <c r="J185" s="35"/>
      <c r="K185" s="28"/>
      <c r="L185" s="28"/>
      <c r="M185" s="28"/>
      <c r="N185" s="22"/>
      <c r="O185" s="22"/>
      <c r="P185" s="22"/>
      <c r="Q185" s="22"/>
      <c r="R185" s="22"/>
      <c r="S185" s="22"/>
      <c r="T185" s="22"/>
      <c r="U185" s="22"/>
      <c r="V185" s="22"/>
      <c r="W185" s="22"/>
      <c r="X185" s="22"/>
      <c r="Y185" s="22"/>
      <c r="Z185" s="22"/>
      <c r="AA185" s="22"/>
      <c r="AB185" s="22"/>
      <c r="AC185" s="22"/>
      <c r="AD185" s="23"/>
      <c r="AE185" s="23"/>
    </row>
    <row r="186" spans="1:31" ht="18.75" customHeight="1">
      <c r="B186" s="2" t="s">
        <v>159</v>
      </c>
      <c r="Q186" s="42"/>
      <c r="R186" s="42"/>
    </row>
    <row r="187" spans="1:31" ht="18.75" customHeight="1">
      <c r="B187" s="377" t="s">
        <v>1</v>
      </c>
      <c r="C187" s="1" t="s">
        <v>160</v>
      </c>
      <c r="F187" s="43"/>
      <c r="P187" s="42"/>
      <c r="Q187" s="42"/>
      <c r="R187" s="42"/>
      <c r="S187" s="43"/>
    </row>
    <row r="188" spans="1:31" ht="18.75" customHeight="1">
      <c r="B188" s="2"/>
      <c r="C188" s="379" t="s">
        <v>1</v>
      </c>
      <c r="D188" s="6" t="s">
        <v>161</v>
      </c>
      <c r="K188" s="379" t="s">
        <v>1</v>
      </c>
      <c r="L188" s="6" t="s">
        <v>162</v>
      </c>
      <c r="P188" s="42"/>
      <c r="Q188" s="379" t="s">
        <v>1</v>
      </c>
      <c r="R188" s="6" t="s">
        <v>163</v>
      </c>
      <c r="S188" s="43"/>
    </row>
    <row r="189" spans="1:31" ht="18.75" customHeight="1">
      <c r="B189" s="377" t="s">
        <v>1</v>
      </c>
      <c r="C189" s="1" t="s">
        <v>164</v>
      </c>
      <c r="P189" s="42"/>
      <c r="Q189" s="42"/>
      <c r="R189" s="43"/>
      <c r="S189" s="42"/>
    </row>
    <row r="190" spans="1:31" ht="18.75" customHeight="1">
      <c r="B190" s="377" t="s">
        <v>1</v>
      </c>
      <c r="C190" s="1" t="s">
        <v>165</v>
      </c>
      <c r="P190" s="42"/>
      <c r="Q190" s="44"/>
      <c r="R190" s="44"/>
      <c r="S190" s="44"/>
      <c r="T190" s="43"/>
    </row>
    <row r="191" spans="1:31" ht="18.75" customHeight="1"/>
    <row r="192" spans="1:31" ht="18.75" customHeight="1">
      <c r="B192" s="2" t="s">
        <v>166</v>
      </c>
    </row>
    <row r="193" spans="2:28" ht="18.75" customHeight="1">
      <c r="B193" s="1" t="s">
        <v>167</v>
      </c>
    </row>
    <row r="194" spans="2:28" s="2" customFormat="1" ht="18.75" customHeight="1">
      <c r="B194" s="7" t="s">
        <v>168</v>
      </c>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row>
    <row r="195" spans="2:28" s="2" customFormat="1" ht="18.75" customHeight="1">
      <c r="B195" s="723" t="s">
        <v>169</v>
      </c>
      <c r="C195" s="723"/>
      <c r="D195" s="723"/>
      <c r="E195" s="723"/>
      <c r="F195" s="723"/>
      <c r="G195" s="723"/>
      <c r="H195" s="723"/>
      <c r="I195" s="723"/>
      <c r="J195" s="723"/>
      <c r="K195" s="723"/>
      <c r="L195" s="723"/>
      <c r="M195" s="723"/>
      <c r="N195" s="723"/>
      <c r="O195" s="723"/>
      <c r="P195" s="723"/>
      <c r="Q195" s="723"/>
      <c r="R195" s="723"/>
      <c r="S195" s="723"/>
      <c r="T195" s="723"/>
      <c r="U195" s="723"/>
      <c r="V195" s="723"/>
      <c r="W195" s="723"/>
      <c r="X195" s="723"/>
      <c r="Y195" s="723"/>
      <c r="Z195" s="723"/>
      <c r="AA195" s="723"/>
      <c r="AB195" s="723"/>
    </row>
    <row r="196" spans="2:28" s="2" customFormat="1" ht="18.75" customHeight="1">
      <c r="B196" s="724"/>
      <c r="C196" s="724"/>
      <c r="D196" s="724"/>
      <c r="E196" s="724"/>
      <c r="F196" s="724"/>
      <c r="G196" s="724"/>
      <c r="H196" s="724"/>
      <c r="I196" s="724"/>
      <c r="J196" s="724"/>
      <c r="K196" s="724"/>
      <c r="L196" s="724"/>
      <c r="M196" s="724"/>
      <c r="N196" s="724"/>
      <c r="O196" s="724"/>
      <c r="P196" s="724"/>
      <c r="Q196" s="724"/>
      <c r="R196" s="724"/>
      <c r="S196" s="724"/>
      <c r="T196" s="724"/>
      <c r="U196" s="724"/>
      <c r="V196" s="724"/>
      <c r="W196" s="724"/>
      <c r="X196" s="724"/>
      <c r="Y196" s="724"/>
      <c r="Z196" s="724"/>
      <c r="AA196" s="724"/>
      <c r="AB196" s="724"/>
    </row>
    <row r="197" spans="2:28" ht="33" customHeight="1">
      <c r="B197" s="725"/>
      <c r="C197" s="726"/>
      <c r="D197" s="726"/>
      <c r="E197" s="726"/>
      <c r="F197" s="726"/>
      <c r="G197" s="726"/>
      <c r="H197" s="726"/>
      <c r="I197" s="726"/>
      <c r="J197" s="726"/>
      <c r="K197" s="726"/>
      <c r="L197" s="726"/>
      <c r="M197" s="726"/>
      <c r="N197" s="726"/>
      <c r="O197" s="726"/>
      <c r="P197" s="726"/>
      <c r="Q197" s="726"/>
      <c r="R197" s="726"/>
      <c r="S197" s="726"/>
      <c r="T197" s="726"/>
      <c r="U197" s="726"/>
      <c r="V197" s="726"/>
      <c r="W197" s="726"/>
      <c r="X197" s="726"/>
      <c r="Y197" s="726"/>
      <c r="Z197" s="726"/>
      <c r="AA197" s="726"/>
      <c r="AB197" s="727"/>
    </row>
    <row r="198" spans="2:28" ht="33" customHeight="1">
      <c r="B198" s="728"/>
      <c r="C198" s="729"/>
      <c r="D198" s="729"/>
      <c r="E198" s="729"/>
      <c r="F198" s="729"/>
      <c r="G198" s="729"/>
      <c r="H198" s="729"/>
      <c r="I198" s="729"/>
      <c r="J198" s="729"/>
      <c r="K198" s="729"/>
      <c r="L198" s="729"/>
      <c r="M198" s="729"/>
      <c r="N198" s="729"/>
      <c r="O198" s="729"/>
      <c r="P198" s="729"/>
      <c r="Q198" s="729"/>
      <c r="R198" s="729"/>
      <c r="S198" s="729"/>
      <c r="T198" s="729"/>
      <c r="U198" s="729"/>
      <c r="V198" s="729"/>
      <c r="W198" s="729"/>
      <c r="X198" s="729"/>
      <c r="Y198" s="729"/>
      <c r="Z198" s="729"/>
      <c r="AA198" s="729"/>
      <c r="AB198" s="730"/>
    </row>
    <row r="199" spans="2:28" ht="33" customHeight="1">
      <c r="B199" s="728"/>
      <c r="C199" s="729"/>
      <c r="D199" s="729"/>
      <c r="E199" s="729"/>
      <c r="F199" s="729"/>
      <c r="G199" s="729"/>
      <c r="H199" s="729"/>
      <c r="I199" s="729"/>
      <c r="J199" s="729"/>
      <c r="K199" s="729"/>
      <c r="L199" s="729"/>
      <c r="M199" s="729"/>
      <c r="N199" s="729"/>
      <c r="O199" s="729"/>
      <c r="P199" s="729"/>
      <c r="Q199" s="729"/>
      <c r="R199" s="729"/>
      <c r="S199" s="729"/>
      <c r="T199" s="729"/>
      <c r="U199" s="729"/>
      <c r="V199" s="729"/>
      <c r="W199" s="729"/>
      <c r="X199" s="729"/>
      <c r="Y199" s="729"/>
      <c r="Z199" s="729"/>
      <c r="AA199" s="729"/>
      <c r="AB199" s="730"/>
    </row>
    <row r="200" spans="2:28" ht="33" customHeight="1">
      <c r="B200" s="728"/>
      <c r="C200" s="729"/>
      <c r="D200" s="729"/>
      <c r="E200" s="729"/>
      <c r="F200" s="729"/>
      <c r="G200" s="729"/>
      <c r="H200" s="729"/>
      <c r="I200" s="729"/>
      <c r="J200" s="729"/>
      <c r="K200" s="729"/>
      <c r="L200" s="729"/>
      <c r="M200" s="729"/>
      <c r="N200" s="729"/>
      <c r="O200" s="729"/>
      <c r="P200" s="729"/>
      <c r="Q200" s="729"/>
      <c r="R200" s="729"/>
      <c r="S200" s="729"/>
      <c r="T200" s="729"/>
      <c r="U200" s="729"/>
      <c r="V200" s="729"/>
      <c r="W200" s="729"/>
      <c r="X200" s="729"/>
      <c r="Y200" s="729"/>
      <c r="Z200" s="729"/>
      <c r="AA200" s="729"/>
      <c r="AB200" s="730"/>
    </row>
    <row r="201" spans="2:28" ht="33" customHeight="1">
      <c r="B201" s="728"/>
      <c r="C201" s="729"/>
      <c r="D201" s="729"/>
      <c r="E201" s="729"/>
      <c r="F201" s="729"/>
      <c r="G201" s="729"/>
      <c r="H201" s="729"/>
      <c r="I201" s="729"/>
      <c r="J201" s="729"/>
      <c r="K201" s="729"/>
      <c r="L201" s="729"/>
      <c r="M201" s="729"/>
      <c r="N201" s="729"/>
      <c r="O201" s="729"/>
      <c r="P201" s="729"/>
      <c r="Q201" s="729"/>
      <c r="R201" s="729"/>
      <c r="S201" s="729"/>
      <c r="T201" s="729"/>
      <c r="U201" s="729"/>
      <c r="V201" s="729"/>
      <c r="W201" s="729"/>
      <c r="X201" s="729"/>
      <c r="Y201" s="729"/>
      <c r="Z201" s="729"/>
      <c r="AA201" s="729"/>
      <c r="AB201" s="730"/>
    </row>
    <row r="202" spans="2:28" ht="33" customHeight="1">
      <c r="B202" s="728"/>
      <c r="C202" s="729"/>
      <c r="D202" s="729"/>
      <c r="E202" s="729"/>
      <c r="F202" s="729"/>
      <c r="G202" s="729"/>
      <c r="H202" s="729"/>
      <c r="I202" s="729"/>
      <c r="J202" s="729"/>
      <c r="K202" s="729"/>
      <c r="L202" s="729"/>
      <c r="M202" s="729"/>
      <c r="N202" s="729"/>
      <c r="O202" s="729"/>
      <c r="P202" s="729"/>
      <c r="Q202" s="729"/>
      <c r="R202" s="729"/>
      <c r="S202" s="729"/>
      <c r="T202" s="729"/>
      <c r="U202" s="729"/>
      <c r="V202" s="729"/>
      <c r="W202" s="729"/>
      <c r="X202" s="729"/>
      <c r="Y202" s="729"/>
      <c r="Z202" s="729"/>
      <c r="AA202" s="729"/>
      <c r="AB202" s="730"/>
    </row>
    <row r="203" spans="2:28" ht="33" customHeight="1">
      <c r="B203" s="728"/>
      <c r="C203" s="729"/>
      <c r="D203" s="729"/>
      <c r="E203" s="729"/>
      <c r="F203" s="729"/>
      <c r="G203" s="729"/>
      <c r="H203" s="729"/>
      <c r="I203" s="729"/>
      <c r="J203" s="729"/>
      <c r="K203" s="729"/>
      <c r="L203" s="729"/>
      <c r="M203" s="729"/>
      <c r="N203" s="729"/>
      <c r="O203" s="729"/>
      <c r="P203" s="729"/>
      <c r="Q203" s="729"/>
      <c r="R203" s="729"/>
      <c r="S203" s="729"/>
      <c r="T203" s="729"/>
      <c r="U203" s="729"/>
      <c r="V203" s="729"/>
      <c r="W203" s="729"/>
      <c r="X203" s="729"/>
      <c r="Y203" s="729"/>
      <c r="Z203" s="729"/>
      <c r="AA203" s="729"/>
      <c r="AB203" s="730"/>
    </row>
    <row r="204" spans="2:28" ht="33" customHeight="1">
      <c r="B204" s="728"/>
      <c r="C204" s="729"/>
      <c r="D204" s="729"/>
      <c r="E204" s="729"/>
      <c r="F204" s="729"/>
      <c r="G204" s="729"/>
      <c r="H204" s="729"/>
      <c r="I204" s="729"/>
      <c r="J204" s="729"/>
      <c r="K204" s="729"/>
      <c r="L204" s="729"/>
      <c r="M204" s="729"/>
      <c r="N204" s="729"/>
      <c r="O204" s="729"/>
      <c r="P204" s="729"/>
      <c r="Q204" s="729"/>
      <c r="R204" s="729"/>
      <c r="S204" s="729"/>
      <c r="T204" s="729"/>
      <c r="U204" s="729"/>
      <c r="V204" s="729"/>
      <c r="W204" s="729"/>
      <c r="X204" s="729"/>
      <c r="Y204" s="729"/>
      <c r="Z204" s="729"/>
      <c r="AA204" s="729"/>
      <c r="AB204" s="730"/>
    </row>
    <row r="205" spans="2:28" ht="33" customHeight="1">
      <c r="B205" s="728"/>
      <c r="C205" s="729"/>
      <c r="D205" s="729"/>
      <c r="E205" s="729"/>
      <c r="F205" s="729"/>
      <c r="G205" s="729"/>
      <c r="H205" s="729"/>
      <c r="I205" s="729"/>
      <c r="J205" s="729"/>
      <c r="K205" s="729"/>
      <c r="L205" s="729"/>
      <c r="M205" s="729"/>
      <c r="N205" s="729"/>
      <c r="O205" s="729"/>
      <c r="P205" s="729"/>
      <c r="Q205" s="729"/>
      <c r="R205" s="729"/>
      <c r="S205" s="729"/>
      <c r="T205" s="729"/>
      <c r="U205" s="729"/>
      <c r="V205" s="729"/>
      <c r="W205" s="729"/>
      <c r="X205" s="729"/>
      <c r="Y205" s="729"/>
      <c r="Z205" s="729"/>
      <c r="AA205" s="729"/>
      <c r="AB205" s="730"/>
    </row>
    <row r="206" spans="2:28" ht="33" customHeight="1">
      <c r="B206" s="728"/>
      <c r="C206" s="729"/>
      <c r="D206" s="729"/>
      <c r="E206" s="729"/>
      <c r="F206" s="729"/>
      <c r="G206" s="729"/>
      <c r="H206" s="729"/>
      <c r="I206" s="729"/>
      <c r="J206" s="729"/>
      <c r="K206" s="729"/>
      <c r="L206" s="729"/>
      <c r="M206" s="729"/>
      <c r="N206" s="729"/>
      <c r="O206" s="729"/>
      <c r="P206" s="729"/>
      <c r="Q206" s="729"/>
      <c r="R206" s="729"/>
      <c r="S206" s="729"/>
      <c r="T206" s="729"/>
      <c r="U206" s="729"/>
      <c r="V206" s="729"/>
      <c r="W206" s="729"/>
      <c r="X206" s="729"/>
      <c r="Y206" s="729"/>
      <c r="Z206" s="729"/>
      <c r="AA206" s="729"/>
      <c r="AB206" s="730"/>
    </row>
    <row r="207" spans="2:28" ht="33" customHeight="1">
      <c r="B207" s="728"/>
      <c r="C207" s="729"/>
      <c r="D207" s="729"/>
      <c r="E207" s="729"/>
      <c r="F207" s="729"/>
      <c r="G207" s="729"/>
      <c r="H207" s="729"/>
      <c r="I207" s="729"/>
      <c r="J207" s="729"/>
      <c r="K207" s="729"/>
      <c r="L207" s="729"/>
      <c r="M207" s="729"/>
      <c r="N207" s="729"/>
      <c r="O207" s="729"/>
      <c r="P207" s="729"/>
      <c r="Q207" s="729"/>
      <c r="R207" s="729"/>
      <c r="S207" s="729"/>
      <c r="T207" s="729"/>
      <c r="U207" s="729"/>
      <c r="V207" s="729"/>
      <c r="W207" s="729"/>
      <c r="X207" s="729"/>
      <c r="Y207" s="729"/>
      <c r="Z207" s="729"/>
      <c r="AA207" s="729"/>
      <c r="AB207" s="730"/>
    </row>
    <row r="208" spans="2:28" ht="33" customHeight="1">
      <c r="B208" s="728"/>
      <c r="C208" s="729"/>
      <c r="D208" s="729"/>
      <c r="E208" s="729"/>
      <c r="F208" s="729"/>
      <c r="G208" s="729"/>
      <c r="H208" s="729"/>
      <c r="I208" s="729"/>
      <c r="J208" s="729"/>
      <c r="K208" s="729"/>
      <c r="L208" s="729"/>
      <c r="M208" s="729"/>
      <c r="N208" s="729"/>
      <c r="O208" s="729"/>
      <c r="P208" s="729"/>
      <c r="Q208" s="729"/>
      <c r="R208" s="729"/>
      <c r="S208" s="729"/>
      <c r="T208" s="729"/>
      <c r="U208" s="729"/>
      <c r="V208" s="729"/>
      <c r="W208" s="729"/>
      <c r="X208" s="729"/>
      <c r="Y208" s="729"/>
      <c r="Z208" s="729"/>
      <c r="AA208" s="729"/>
      <c r="AB208" s="730"/>
    </row>
    <row r="209" spans="2:28" ht="33" customHeight="1">
      <c r="B209" s="728"/>
      <c r="C209" s="729"/>
      <c r="D209" s="729"/>
      <c r="E209" s="729"/>
      <c r="F209" s="729"/>
      <c r="G209" s="729"/>
      <c r="H209" s="729"/>
      <c r="I209" s="729"/>
      <c r="J209" s="729"/>
      <c r="K209" s="729"/>
      <c r="L209" s="729"/>
      <c r="M209" s="729"/>
      <c r="N209" s="729"/>
      <c r="O209" s="729"/>
      <c r="P209" s="729"/>
      <c r="Q209" s="729"/>
      <c r="R209" s="729"/>
      <c r="S209" s="729"/>
      <c r="T209" s="729"/>
      <c r="U209" s="729"/>
      <c r="V209" s="729"/>
      <c r="W209" s="729"/>
      <c r="X209" s="729"/>
      <c r="Y209" s="729"/>
      <c r="Z209" s="729"/>
      <c r="AA209" s="729"/>
      <c r="AB209" s="730"/>
    </row>
    <row r="210" spans="2:28" ht="33" customHeight="1">
      <c r="B210" s="728"/>
      <c r="C210" s="729"/>
      <c r="D210" s="729"/>
      <c r="E210" s="729"/>
      <c r="F210" s="729"/>
      <c r="G210" s="729"/>
      <c r="H210" s="729"/>
      <c r="I210" s="729"/>
      <c r="J210" s="729"/>
      <c r="K210" s="729"/>
      <c r="L210" s="729"/>
      <c r="M210" s="729"/>
      <c r="N210" s="729"/>
      <c r="O210" s="729"/>
      <c r="P210" s="729"/>
      <c r="Q210" s="729"/>
      <c r="R210" s="729"/>
      <c r="S210" s="729"/>
      <c r="T210" s="729"/>
      <c r="U210" s="729"/>
      <c r="V210" s="729"/>
      <c r="W210" s="729"/>
      <c r="X210" s="729"/>
      <c r="Y210" s="729"/>
      <c r="Z210" s="729"/>
      <c r="AA210" s="729"/>
      <c r="AB210" s="730"/>
    </row>
    <row r="211" spans="2:28" ht="33" customHeight="1">
      <c r="B211" s="728"/>
      <c r="C211" s="729"/>
      <c r="D211" s="729"/>
      <c r="E211" s="729"/>
      <c r="F211" s="729"/>
      <c r="G211" s="729"/>
      <c r="H211" s="729"/>
      <c r="I211" s="729"/>
      <c r="J211" s="729"/>
      <c r="K211" s="729"/>
      <c r="L211" s="729"/>
      <c r="M211" s="729"/>
      <c r="N211" s="729"/>
      <c r="O211" s="729"/>
      <c r="P211" s="729"/>
      <c r="Q211" s="729"/>
      <c r="R211" s="729"/>
      <c r="S211" s="729"/>
      <c r="T211" s="729"/>
      <c r="U211" s="729"/>
      <c r="V211" s="729"/>
      <c r="W211" s="729"/>
      <c r="X211" s="729"/>
      <c r="Y211" s="729"/>
      <c r="Z211" s="729"/>
      <c r="AA211" s="729"/>
      <c r="AB211" s="730"/>
    </row>
    <row r="212" spans="2:28" ht="33" customHeight="1">
      <c r="B212" s="728"/>
      <c r="C212" s="729"/>
      <c r="D212" s="729"/>
      <c r="E212" s="729"/>
      <c r="F212" s="729"/>
      <c r="G212" s="729"/>
      <c r="H212" s="729"/>
      <c r="I212" s="729"/>
      <c r="J212" s="729"/>
      <c r="K212" s="729"/>
      <c r="L212" s="729"/>
      <c r="M212" s="729"/>
      <c r="N212" s="729"/>
      <c r="O212" s="729"/>
      <c r="P212" s="729"/>
      <c r="Q212" s="729"/>
      <c r="R212" s="729"/>
      <c r="S212" s="729"/>
      <c r="T212" s="729"/>
      <c r="U212" s="729"/>
      <c r="V212" s="729"/>
      <c r="W212" s="729"/>
      <c r="X212" s="729"/>
      <c r="Y212" s="729"/>
      <c r="Z212" s="729"/>
      <c r="AA212" s="729"/>
      <c r="AB212" s="730"/>
    </row>
    <row r="213" spans="2:28" ht="33" customHeight="1">
      <c r="B213" s="728"/>
      <c r="C213" s="729"/>
      <c r="D213" s="729"/>
      <c r="E213" s="729"/>
      <c r="F213" s="729"/>
      <c r="G213" s="729"/>
      <c r="H213" s="729"/>
      <c r="I213" s="729"/>
      <c r="J213" s="729"/>
      <c r="K213" s="729"/>
      <c r="L213" s="729"/>
      <c r="M213" s="729"/>
      <c r="N213" s="729"/>
      <c r="O213" s="729"/>
      <c r="P213" s="729"/>
      <c r="Q213" s="729"/>
      <c r="R213" s="729"/>
      <c r="S213" s="729"/>
      <c r="T213" s="729"/>
      <c r="U213" s="729"/>
      <c r="V213" s="729"/>
      <c r="W213" s="729"/>
      <c r="X213" s="729"/>
      <c r="Y213" s="729"/>
      <c r="Z213" s="729"/>
      <c r="AA213" s="729"/>
      <c r="AB213" s="730"/>
    </row>
    <row r="214" spans="2:28" ht="33" customHeight="1">
      <c r="B214" s="728"/>
      <c r="C214" s="729"/>
      <c r="D214" s="729"/>
      <c r="E214" s="729"/>
      <c r="F214" s="729"/>
      <c r="G214" s="729"/>
      <c r="H214" s="729"/>
      <c r="I214" s="729"/>
      <c r="J214" s="729"/>
      <c r="K214" s="729"/>
      <c r="L214" s="729"/>
      <c r="M214" s="729"/>
      <c r="N214" s="729"/>
      <c r="O214" s="729"/>
      <c r="P214" s="729"/>
      <c r="Q214" s="729"/>
      <c r="R214" s="729"/>
      <c r="S214" s="729"/>
      <c r="T214" s="729"/>
      <c r="U214" s="729"/>
      <c r="V214" s="729"/>
      <c r="W214" s="729"/>
      <c r="X214" s="729"/>
      <c r="Y214" s="729"/>
      <c r="Z214" s="729"/>
      <c r="AA214" s="729"/>
      <c r="AB214" s="730"/>
    </row>
    <row r="215" spans="2:28" ht="33" customHeight="1">
      <c r="B215" s="728"/>
      <c r="C215" s="729"/>
      <c r="D215" s="729"/>
      <c r="E215" s="729"/>
      <c r="F215" s="729"/>
      <c r="G215" s="729"/>
      <c r="H215" s="729"/>
      <c r="I215" s="729"/>
      <c r="J215" s="729"/>
      <c r="K215" s="729"/>
      <c r="L215" s="729"/>
      <c r="M215" s="729"/>
      <c r="N215" s="729"/>
      <c r="O215" s="729"/>
      <c r="P215" s="729"/>
      <c r="Q215" s="729"/>
      <c r="R215" s="729"/>
      <c r="S215" s="729"/>
      <c r="T215" s="729"/>
      <c r="U215" s="729"/>
      <c r="V215" s="729"/>
      <c r="W215" s="729"/>
      <c r="X215" s="729"/>
      <c r="Y215" s="729"/>
      <c r="Z215" s="729"/>
      <c r="AA215" s="729"/>
      <c r="AB215" s="730"/>
    </row>
    <row r="216" spans="2:28" ht="33" customHeight="1">
      <c r="B216" s="728"/>
      <c r="C216" s="729"/>
      <c r="D216" s="729"/>
      <c r="E216" s="729"/>
      <c r="F216" s="729"/>
      <c r="G216" s="729"/>
      <c r="H216" s="729"/>
      <c r="I216" s="729"/>
      <c r="J216" s="729"/>
      <c r="K216" s="729"/>
      <c r="L216" s="729"/>
      <c r="M216" s="729"/>
      <c r="N216" s="729"/>
      <c r="O216" s="729"/>
      <c r="P216" s="729"/>
      <c r="Q216" s="729"/>
      <c r="R216" s="729"/>
      <c r="S216" s="729"/>
      <c r="T216" s="729"/>
      <c r="U216" s="729"/>
      <c r="V216" s="729"/>
      <c r="W216" s="729"/>
      <c r="X216" s="729"/>
      <c r="Y216" s="729"/>
      <c r="Z216" s="729"/>
      <c r="AA216" s="729"/>
      <c r="AB216" s="730"/>
    </row>
    <row r="217" spans="2:28" ht="33" customHeight="1">
      <c r="B217" s="728"/>
      <c r="C217" s="729"/>
      <c r="D217" s="729"/>
      <c r="E217" s="729"/>
      <c r="F217" s="729"/>
      <c r="G217" s="729"/>
      <c r="H217" s="729"/>
      <c r="I217" s="729"/>
      <c r="J217" s="729"/>
      <c r="K217" s="729"/>
      <c r="L217" s="729"/>
      <c r="M217" s="729"/>
      <c r="N217" s="729"/>
      <c r="O217" s="729"/>
      <c r="P217" s="729"/>
      <c r="Q217" s="729"/>
      <c r="R217" s="729"/>
      <c r="S217" s="729"/>
      <c r="T217" s="729"/>
      <c r="U217" s="729"/>
      <c r="V217" s="729"/>
      <c r="W217" s="729"/>
      <c r="X217" s="729"/>
      <c r="Y217" s="729"/>
      <c r="Z217" s="729"/>
      <c r="AA217" s="729"/>
      <c r="AB217" s="730"/>
    </row>
    <row r="218" spans="2:28" ht="33" customHeight="1">
      <c r="B218" s="728"/>
      <c r="C218" s="729"/>
      <c r="D218" s="729"/>
      <c r="E218" s="729"/>
      <c r="F218" s="729"/>
      <c r="G218" s="729"/>
      <c r="H218" s="729"/>
      <c r="I218" s="729"/>
      <c r="J218" s="729"/>
      <c r="K218" s="729"/>
      <c r="L218" s="729"/>
      <c r="M218" s="729"/>
      <c r="N218" s="729"/>
      <c r="O218" s="729"/>
      <c r="P218" s="729"/>
      <c r="Q218" s="729"/>
      <c r="R218" s="729"/>
      <c r="S218" s="729"/>
      <c r="T218" s="729"/>
      <c r="U218" s="729"/>
      <c r="V218" s="729"/>
      <c r="W218" s="729"/>
      <c r="X218" s="729"/>
      <c r="Y218" s="729"/>
      <c r="Z218" s="729"/>
      <c r="AA218" s="729"/>
      <c r="AB218" s="730"/>
    </row>
    <row r="219" spans="2:28" ht="33" customHeight="1">
      <c r="B219" s="728"/>
      <c r="C219" s="729"/>
      <c r="D219" s="729"/>
      <c r="E219" s="729"/>
      <c r="F219" s="729"/>
      <c r="G219" s="729"/>
      <c r="H219" s="729"/>
      <c r="I219" s="729"/>
      <c r="J219" s="729"/>
      <c r="K219" s="729"/>
      <c r="L219" s="729"/>
      <c r="M219" s="729"/>
      <c r="N219" s="729"/>
      <c r="O219" s="729"/>
      <c r="P219" s="729"/>
      <c r="Q219" s="729"/>
      <c r="R219" s="729"/>
      <c r="S219" s="729"/>
      <c r="T219" s="729"/>
      <c r="U219" s="729"/>
      <c r="V219" s="729"/>
      <c r="W219" s="729"/>
      <c r="X219" s="729"/>
      <c r="Y219" s="729"/>
      <c r="Z219" s="729"/>
      <c r="AA219" s="729"/>
      <c r="AB219" s="730"/>
    </row>
    <row r="220" spans="2:28" ht="33" customHeight="1">
      <c r="B220" s="728"/>
      <c r="C220" s="729"/>
      <c r="D220" s="729"/>
      <c r="E220" s="729"/>
      <c r="F220" s="729"/>
      <c r="G220" s="729"/>
      <c r="H220" s="729"/>
      <c r="I220" s="729"/>
      <c r="J220" s="729"/>
      <c r="K220" s="729"/>
      <c r="L220" s="729"/>
      <c r="M220" s="729"/>
      <c r="N220" s="729"/>
      <c r="O220" s="729"/>
      <c r="P220" s="729"/>
      <c r="Q220" s="729"/>
      <c r="R220" s="729"/>
      <c r="S220" s="729"/>
      <c r="T220" s="729"/>
      <c r="U220" s="729"/>
      <c r="V220" s="729"/>
      <c r="W220" s="729"/>
      <c r="X220" s="729"/>
      <c r="Y220" s="729"/>
      <c r="Z220" s="729"/>
      <c r="AA220" s="729"/>
      <c r="AB220" s="730"/>
    </row>
    <row r="221" spans="2:28" ht="33" customHeight="1">
      <c r="B221" s="731"/>
      <c r="C221" s="732"/>
      <c r="D221" s="732"/>
      <c r="E221" s="732"/>
      <c r="F221" s="732"/>
      <c r="G221" s="732"/>
      <c r="H221" s="732"/>
      <c r="I221" s="732"/>
      <c r="J221" s="732"/>
      <c r="K221" s="732"/>
      <c r="L221" s="732"/>
      <c r="M221" s="732"/>
      <c r="N221" s="732"/>
      <c r="O221" s="732"/>
      <c r="P221" s="732"/>
      <c r="Q221" s="732"/>
      <c r="R221" s="732"/>
      <c r="S221" s="732"/>
      <c r="T221" s="732"/>
      <c r="U221" s="732"/>
      <c r="V221" s="732"/>
      <c r="W221" s="732"/>
      <c r="X221" s="732"/>
      <c r="Y221" s="732"/>
      <c r="Z221" s="732"/>
      <c r="AA221" s="732"/>
      <c r="AB221" s="733"/>
    </row>
    <row r="222" spans="2:28" ht="21.75" customHeight="1"/>
    <row r="223" spans="2:28" ht="21.75" hidden="1" customHeight="1"/>
    <row r="224" spans="2:28" ht="21.75" hidden="1" customHeight="1"/>
    <row r="225" spans="2:33" ht="21.75" hidden="1" customHeight="1"/>
    <row r="226" spans="2:33" ht="18.75" hidden="1" customHeight="1">
      <c r="B226" s="2"/>
    </row>
    <row r="227" spans="2:33" ht="18.75" customHeight="1">
      <c r="B227" s="45" t="s">
        <v>170</v>
      </c>
      <c r="C227" s="26"/>
      <c r="D227" s="26"/>
      <c r="E227" s="26"/>
      <c r="F227" s="26"/>
      <c r="G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row>
    <row r="228" spans="2:33" ht="18.75" customHeight="1">
      <c r="B228" s="26" t="s">
        <v>171</v>
      </c>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row>
    <row r="229" spans="2:33">
      <c r="B229" s="717"/>
      <c r="C229" s="718"/>
      <c r="D229" s="718"/>
      <c r="E229" s="718"/>
      <c r="F229" s="718"/>
      <c r="G229" s="718"/>
      <c r="H229" s="719"/>
      <c r="I229" s="46" t="s">
        <v>172</v>
      </c>
      <c r="J229" s="26"/>
      <c r="L229" s="26"/>
      <c r="M229" s="26"/>
      <c r="N229" s="26"/>
      <c r="O229" s="26"/>
      <c r="P229" s="26"/>
      <c r="Q229" s="26"/>
      <c r="R229" s="26"/>
      <c r="S229" s="26"/>
      <c r="U229" s="26"/>
      <c r="V229" s="26"/>
      <c r="W229" s="26"/>
      <c r="X229" s="26"/>
      <c r="Y229" s="26"/>
    </row>
    <row r="230" spans="2:33">
      <c r="C230" s="47"/>
      <c r="D230" s="47"/>
      <c r="E230" s="47"/>
      <c r="F230" s="47"/>
      <c r="G230" s="47"/>
      <c r="H230" s="47"/>
      <c r="I230" s="46" t="s">
        <v>173</v>
      </c>
      <c r="J230" s="26"/>
      <c r="K230" s="46"/>
      <c r="L230" s="26"/>
      <c r="M230" s="26"/>
      <c r="N230" s="26"/>
      <c r="O230" s="26"/>
      <c r="P230" s="26"/>
      <c r="Q230" s="26"/>
      <c r="R230" s="26"/>
      <c r="S230" s="26"/>
      <c r="U230" s="26"/>
      <c r="V230" s="26"/>
      <c r="W230" s="26"/>
      <c r="X230" s="26"/>
      <c r="Y230" s="26"/>
    </row>
    <row r="231" spans="2:33" hidden="1">
      <c r="O231" s="26"/>
      <c r="P231" s="26"/>
      <c r="Q231" s="26"/>
      <c r="R231" s="26"/>
      <c r="S231" s="26"/>
      <c r="T231" s="26"/>
      <c r="U231" s="26"/>
      <c r="V231" s="26"/>
      <c r="X231" s="26"/>
      <c r="Y231" s="26"/>
      <c r="Z231" s="26"/>
      <c r="AA231" s="26"/>
      <c r="AB231" s="26"/>
    </row>
    <row r="232" spans="2:33" hidden="1">
      <c r="B232" s="40" t="s">
        <v>175</v>
      </c>
      <c r="N232" s="26"/>
      <c r="O232" s="26"/>
      <c r="P232" s="26"/>
      <c r="Q232" s="26"/>
      <c r="R232" s="26"/>
      <c r="S232" s="26"/>
      <c r="T232" s="26"/>
      <c r="U232" s="26"/>
      <c r="W232" s="26"/>
      <c r="X232" s="26"/>
      <c r="Y232" s="26"/>
      <c r="Z232" s="26"/>
      <c r="AA232" s="26"/>
    </row>
    <row r="233" spans="2:33" hidden="1">
      <c r="B233" s="720"/>
      <c r="C233" s="721"/>
      <c r="D233" s="721"/>
      <c r="E233" s="721"/>
      <c r="F233" s="721"/>
      <c r="G233" s="722"/>
      <c r="O233" s="26"/>
      <c r="P233" s="26"/>
      <c r="Q233" s="26"/>
      <c r="R233" s="26"/>
      <c r="S233" s="26"/>
      <c r="T233" s="26"/>
      <c r="U233" s="26"/>
      <c r="V233" s="26"/>
      <c r="X233" s="26"/>
      <c r="Y233" s="26"/>
      <c r="Z233" s="26"/>
      <c r="AA233" s="26"/>
      <c r="AB233" s="26"/>
    </row>
    <row r="234" spans="2:33" ht="10.5" customHeight="1"/>
    <row r="235" spans="2:33">
      <c r="B235" s="1" t="s">
        <v>176</v>
      </c>
      <c r="E235" s="7" t="s">
        <v>177</v>
      </c>
    </row>
    <row r="236" spans="2:33" ht="37.5" customHeight="1">
      <c r="B236" s="705" t="str">
        <f>IFERROR(VLOOKUP($B$229,$C$109:$AM$115,3,FALSE),"")</f>
        <v/>
      </c>
      <c r="C236" s="706"/>
      <c r="D236" s="706"/>
      <c r="E236" s="706"/>
      <c r="F236" s="706"/>
      <c r="G236" s="706"/>
      <c r="H236" s="706"/>
      <c r="I236" s="706"/>
      <c r="J236" s="706"/>
      <c r="K236" s="706"/>
      <c r="L236" s="706"/>
      <c r="M236" s="706"/>
      <c r="N236" s="706"/>
      <c r="O236" s="706"/>
      <c r="P236" s="706"/>
      <c r="Q236" s="707"/>
    </row>
    <row r="237" spans="2:33" ht="10.5" customHeight="1">
      <c r="B237" s="1" t="s">
        <v>28</v>
      </c>
    </row>
    <row r="238" spans="2:33" ht="18.75" customHeight="1">
      <c r="B238" s="1" t="s">
        <v>19</v>
      </c>
      <c r="H238" s="49"/>
      <c r="I238" s="49"/>
      <c r="J238" s="49"/>
      <c r="K238" s="49"/>
      <c r="L238" s="49"/>
      <c r="M238" s="49"/>
      <c r="N238" s="49"/>
      <c r="O238" s="49"/>
      <c r="P238" s="49"/>
      <c r="Q238" s="49"/>
      <c r="R238" s="49"/>
      <c r="S238" s="49"/>
      <c r="T238" s="49"/>
      <c r="U238" s="26"/>
      <c r="W238" s="26"/>
      <c r="X238" s="26"/>
      <c r="Y238" s="50"/>
      <c r="Z238" s="50"/>
      <c r="AA238" s="50"/>
      <c r="AB238" s="50"/>
      <c r="AC238" s="50"/>
      <c r="AD238" s="50"/>
      <c r="AE238" s="50"/>
      <c r="AF238" s="26"/>
    </row>
    <row r="239" spans="2:33" ht="18.75" customHeight="1">
      <c r="B239" s="1" t="s">
        <v>20</v>
      </c>
      <c r="D239" s="4" t="s">
        <v>21</v>
      </c>
      <c r="E239" s="4"/>
      <c r="F239" s="1" t="s">
        <v>22</v>
      </c>
      <c r="H239" s="49"/>
      <c r="I239" s="49"/>
      <c r="J239" s="49"/>
      <c r="K239" s="49"/>
      <c r="L239" s="49"/>
      <c r="M239" s="49"/>
      <c r="N239" s="49"/>
      <c r="O239" s="49"/>
      <c r="P239" s="49"/>
      <c r="Q239" s="49"/>
      <c r="R239" s="49"/>
      <c r="S239" s="49"/>
      <c r="T239" s="49"/>
      <c r="U239" s="26"/>
      <c r="W239" s="26"/>
      <c r="X239" s="26"/>
      <c r="Y239" s="50"/>
      <c r="Z239" s="50"/>
      <c r="AA239" s="50"/>
      <c r="AB239" s="50"/>
      <c r="AC239" s="50"/>
      <c r="AD239" s="50"/>
      <c r="AE239" s="50"/>
      <c r="AF239" s="26"/>
    </row>
    <row r="240" spans="2:33" ht="18.75" customHeight="1">
      <c r="B240" s="702" t="str">
        <f>IFERROR(VLOOKUP($B$229,$C$109:$AM$115,13,FALSE),"")</f>
        <v/>
      </c>
      <c r="C240" s="704"/>
      <c r="D240" s="702" t="str">
        <f>IFERROR(VLOOKUP($B$229,$C$109:$AM$115,15,FALSE),"")</f>
        <v/>
      </c>
      <c r="E240" s="704"/>
      <c r="F240" s="702" t="str">
        <f>IFERROR(VLOOKUP($B$229,$C$109:$AM$115,17,FALSE),"")</f>
        <v/>
      </c>
      <c r="G240" s="704"/>
      <c r="R240" s="49"/>
      <c r="S240" s="49"/>
      <c r="T240" s="26"/>
      <c r="V240" s="26"/>
      <c r="W240" s="26"/>
      <c r="X240" s="50"/>
      <c r="Y240" s="50"/>
      <c r="Z240" s="50"/>
      <c r="AA240" s="50"/>
      <c r="AB240" s="50"/>
      <c r="AC240" s="50"/>
      <c r="AD240" s="50"/>
      <c r="AE240" s="26"/>
    </row>
    <row r="241" spans="2:32" ht="10.5" customHeight="1">
      <c r="R241" s="49"/>
      <c r="S241" s="49"/>
      <c r="T241" s="26"/>
      <c r="V241" s="26"/>
      <c r="W241" s="26"/>
      <c r="X241" s="50"/>
      <c r="Y241" s="50"/>
      <c r="Z241" s="50"/>
      <c r="AA241" s="50"/>
      <c r="AB241" s="50"/>
      <c r="AC241" s="50"/>
      <c r="AD241" s="50"/>
      <c r="AE241" s="26"/>
    </row>
    <row r="242" spans="2:32" ht="18.75" customHeight="1">
      <c r="B242" s="26" t="s">
        <v>178</v>
      </c>
      <c r="C242" s="26"/>
      <c r="D242" s="26"/>
      <c r="E242" s="26"/>
      <c r="F242" s="51"/>
      <c r="G242" s="26"/>
      <c r="H242" s="49"/>
      <c r="I242" s="49"/>
      <c r="J242" s="49"/>
      <c r="K242" s="49"/>
      <c r="L242" s="49"/>
      <c r="M242" s="49"/>
      <c r="N242" s="49"/>
      <c r="O242" s="49"/>
      <c r="P242" s="49"/>
      <c r="Q242" s="49"/>
      <c r="R242" s="49"/>
      <c r="W242" s="26"/>
      <c r="X242" s="26"/>
      <c r="Y242" s="50"/>
      <c r="Z242" s="50"/>
      <c r="AA242" s="50"/>
      <c r="AB242" s="50"/>
      <c r="AC242" s="50"/>
      <c r="AD242" s="50"/>
      <c r="AE242" s="50"/>
      <c r="AF242" s="26"/>
    </row>
    <row r="243" spans="2:32" ht="18.75" customHeight="1">
      <c r="B243" s="702" t="str">
        <f>IFERROR(VLOOKUP($B$229,$C$109:$AM$115,19,FALSE),"")</f>
        <v/>
      </c>
      <c r="C243" s="703"/>
      <c r="D243" s="703"/>
      <c r="E243" s="704"/>
      <c r="R243" s="49"/>
      <c r="S243" s="52"/>
      <c r="T243" s="52"/>
      <c r="U243" s="52"/>
      <c r="V243" s="26"/>
      <c r="W243" s="26"/>
      <c r="X243" s="50"/>
      <c r="Y243" s="50"/>
      <c r="Z243" s="50"/>
      <c r="AA243" s="50"/>
      <c r="AB243" s="50"/>
      <c r="AC243" s="50"/>
      <c r="AD243" s="50"/>
      <c r="AE243" s="26"/>
    </row>
    <row r="244" spans="2:32" ht="10.5" customHeight="1">
      <c r="R244" s="49"/>
      <c r="S244" s="49"/>
      <c r="T244" s="26"/>
      <c r="V244" s="26"/>
      <c r="W244" s="26"/>
      <c r="X244" s="50"/>
      <c r="Y244" s="50"/>
      <c r="Z244" s="50"/>
      <c r="AA244" s="50"/>
      <c r="AB244" s="50"/>
      <c r="AC244" s="50"/>
      <c r="AD244" s="50"/>
      <c r="AE244" s="26"/>
    </row>
    <row r="245" spans="2:32" ht="18.75" customHeight="1">
      <c r="B245" s="26" t="s">
        <v>179</v>
      </c>
      <c r="C245" s="26"/>
      <c r="D245" s="26"/>
      <c r="E245" s="26"/>
      <c r="F245" s="51"/>
      <c r="G245" s="26"/>
      <c r="H245" s="49"/>
      <c r="I245" s="49"/>
      <c r="J245" s="49"/>
      <c r="K245" s="49"/>
      <c r="L245" s="49"/>
      <c r="M245" s="49"/>
      <c r="N245" s="49"/>
      <c r="O245" s="49"/>
      <c r="P245" s="49"/>
      <c r="Q245" s="49"/>
      <c r="R245" s="49"/>
      <c r="S245" s="49"/>
      <c r="T245" s="49"/>
      <c r="U245" s="26"/>
      <c r="W245" s="26"/>
      <c r="X245" s="26"/>
      <c r="Y245" s="50"/>
      <c r="Z245" s="50"/>
      <c r="AA245" s="50"/>
      <c r="AB245" s="50"/>
      <c r="AC245" s="50"/>
      <c r="AD245" s="50"/>
      <c r="AE245" s="50"/>
      <c r="AF245" s="26"/>
    </row>
    <row r="246" spans="2:32" ht="37.5" customHeight="1">
      <c r="B246" s="705" t="str">
        <f>IFERROR(VLOOKUP($B$229,$C$109:$AM$115,22,FALSE),"")</f>
        <v/>
      </c>
      <c r="C246" s="706"/>
      <c r="D246" s="706"/>
      <c r="E246" s="706"/>
      <c r="F246" s="706"/>
      <c r="G246" s="706"/>
      <c r="H246" s="706"/>
      <c r="I246" s="706"/>
      <c r="J246" s="706"/>
      <c r="K246" s="706"/>
      <c r="L246" s="706"/>
      <c r="M246" s="706"/>
      <c r="N246" s="706"/>
      <c r="O246" s="706"/>
      <c r="P246" s="706"/>
      <c r="Q246" s="706"/>
      <c r="R246" s="706"/>
      <c r="S246" s="706"/>
      <c r="T246" s="706"/>
      <c r="U246" s="707"/>
      <c r="V246" s="26"/>
      <c r="W246" s="26"/>
      <c r="X246" s="50"/>
      <c r="Y246" s="50"/>
      <c r="Z246" s="50"/>
      <c r="AA246" s="50"/>
      <c r="AB246" s="50"/>
      <c r="AC246" s="50"/>
      <c r="AD246" s="50"/>
      <c r="AE246" s="26"/>
    </row>
    <row r="247" spans="2:32" ht="10.5" customHeight="1">
      <c r="R247" s="49"/>
      <c r="S247" s="49"/>
      <c r="T247" s="26"/>
      <c r="V247" s="26"/>
      <c r="W247" s="26"/>
      <c r="X247" s="50"/>
      <c r="Y247" s="50"/>
      <c r="Z247" s="50"/>
      <c r="AA247" s="50"/>
      <c r="AB247" s="50"/>
      <c r="AC247" s="50"/>
      <c r="AD247" s="50"/>
      <c r="AE247" s="26"/>
    </row>
    <row r="248" spans="2:32" ht="18.75" customHeight="1">
      <c r="B248" s="26" t="s">
        <v>438</v>
      </c>
      <c r="C248" s="26"/>
      <c r="D248" s="26"/>
      <c r="E248" s="26"/>
      <c r="F248" s="26"/>
      <c r="G248" s="26"/>
      <c r="H248" s="26"/>
      <c r="I248" s="26"/>
      <c r="J248" s="26"/>
      <c r="K248" s="48"/>
      <c r="L248" s="48"/>
      <c r="M248" s="48"/>
      <c r="N248" s="48"/>
      <c r="O248" s="48"/>
      <c r="P248" s="48"/>
      <c r="Q248" s="48"/>
      <c r="R248" s="48"/>
      <c r="S248" s="48"/>
      <c r="T248" s="48"/>
      <c r="U248" s="26"/>
      <c r="V248" s="26"/>
      <c r="W248" s="26"/>
      <c r="X248" s="26"/>
      <c r="Y248" s="48"/>
      <c r="Z248" s="48"/>
      <c r="AA248" s="48"/>
      <c r="AB248" s="48"/>
      <c r="AC248" s="48"/>
      <c r="AD248" s="48"/>
      <c r="AE248" s="48"/>
      <c r="AF248" s="26"/>
    </row>
    <row r="249" spans="2:32" ht="18.75" customHeight="1">
      <c r="B249" s="708"/>
      <c r="C249" s="709"/>
      <c r="D249" s="709"/>
      <c r="E249" s="709"/>
      <c r="F249" s="709"/>
      <c r="G249" s="710"/>
      <c r="H249" s="26"/>
      <c r="I249" s="26"/>
      <c r="J249" s="26"/>
      <c r="K249" s="48"/>
      <c r="L249" s="48"/>
      <c r="M249" s="48"/>
      <c r="N249" s="48"/>
      <c r="O249" s="48"/>
      <c r="P249" s="48"/>
      <c r="Q249" s="48"/>
      <c r="R249" s="48"/>
      <c r="S249" s="48"/>
      <c r="T249" s="48"/>
      <c r="U249" s="26"/>
      <c r="V249" s="26"/>
      <c r="W249" s="26"/>
      <c r="X249" s="26"/>
      <c r="Y249" s="48"/>
      <c r="Z249" s="48"/>
      <c r="AA249" s="48"/>
      <c r="AB249" s="48"/>
      <c r="AC249" s="48"/>
      <c r="AD249" s="48"/>
      <c r="AE249" s="48"/>
      <c r="AF249" s="26"/>
    </row>
    <row r="250" spans="2:32" ht="10.5" customHeight="1">
      <c r="B250" s="26"/>
      <c r="C250" s="26"/>
      <c r="D250" s="26"/>
      <c r="E250" s="26"/>
      <c r="F250" s="26"/>
      <c r="G250" s="26"/>
      <c r="H250" s="26"/>
      <c r="I250" s="26"/>
      <c r="J250" s="26"/>
      <c r="K250" s="26"/>
      <c r="L250" s="26"/>
      <c r="M250" s="26"/>
      <c r="N250" s="26"/>
      <c r="O250" s="26"/>
      <c r="P250" s="26"/>
      <c r="Q250" s="26"/>
      <c r="R250" s="26"/>
      <c r="S250" s="26"/>
      <c r="T250" s="26"/>
      <c r="U250" s="26"/>
      <c r="W250" s="26"/>
      <c r="X250" s="26"/>
      <c r="Y250" s="26"/>
      <c r="Z250" s="26"/>
      <c r="AA250" s="26"/>
      <c r="AB250" s="26"/>
      <c r="AC250" s="26"/>
      <c r="AD250" s="26"/>
      <c r="AE250" s="26"/>
      <c r="AF250" s="26"/>
    </row>
    <row r="251" spans="2:32" ht="18.75" customHeight="1">
      <c r="B251" s="26" t="s">
        <v>37</v>
      </c>
      <c r="C251" s="26"/>
      <c r="D251" s="26"/>
      <c r="E251" s="26"/>
      <c r="F251" s="26"/>
      <c r="G251" s="26"/>
      <c r="H251" s="26"/>
      <c r="I251" s="26"/>
      <c r="J251" s="26"/>
      <c r="K251" s="49"/>
      <c r="L251" s="49"/>
      <c r="M251" s="49"/>
      <c r="N251" s="49"/>
      <c r="O251" s="49"/>
      <c r="P251" s="49"/>
      <c r="Q251" s="49"/>
      <c r="R251" s="49"/>
      <c r="S251" s="49"/>
      <c r="T251" s="49"/>
      <c r="U251" s="26"/>
      <c r="W251" s="26"/>
      <c r="X251" s="26"/>
      <c r="Y251" s="50"/>
      <c r="Z251" s="50"/>
      <c r="AA251" s="50"/>
      <c r="AB251" s="50"/>
      <c r="AC251" s="50"/>
      <c r="AD251" s="50"/>
      <c r="AE251" s="50"/>
      <c r="AF251" s="26"/>
    </row>
    <row r="252" spans="2:32" ht="18.75" customHeight="1">
      <c r="B252" s="711" t="str">
        <f>IFERROR(VLOOKUP($B$229,$C$109:$AM$115,33,FALSE),"")</f>
        <v/>
      </c>
      <c r="C252" s="712"/>
      <c r="D252" s="712"/>
      <c r="E252" s="712"/>
      <c r="F252" s="712"/>
      <c r="G252" s="713"/>
      <c r="H252" s="26"/>
      <c r="I252" s="26"/>
      <c r="J252" s="49"/>
      <c r="K252" s="49"/>
      <c r="L252" s="49"/>
      <c r="M252" s="49"/>
      <c r="N252" s="49"/>
      <c r="O252" s="49"/>
      <c r="P252" s="49"/>
      <c r="Q252" s="49"/>
      <c r="R252" s="49"/>
      <c r="S252" s="49"/>
      <c r="T252" s="26"/>
      <c r="V252" s="26"/>
      <c r="W252" s="26"/>
      <c r="X252" s="50"/>
      <c r="Y252" s="50"/>
      <c r="Z252" s="50"/>
      <c r="AA252" s="50"/>
      <c r="AB252" s="50"/>
      <c r="AC252" s="50"/>
      <c r="AD252" s="50"/>
      <c r="AE252" s="26"/>
    </row>
    <row r="253" spans="2:32" ht="10.5" customHeight="1">
      <c r="B253" s="26"/>
      <c r="C253" s="26"/>
      <c r="D253" s="26"/>
      <c r="E253" s="26"/>
      <c r="F253" s="26"/>
      <c r="G253" s="26"/>
      <c r="H253" s="26"/>
      <c r="I253" s="26"/>
      <c r="J253" s="26"/>
      <c r="K253" s="48"/>
      <c r="L253" s="48"/>
      <c r="M253" s="48"/>
      <c r="N253" s="48"/>
      <c r="O253" s="48"/>
      <c r="P253" s="48"/>
      <c r="Q253" s="48"/>
      <c r="R253" s="48"/>
      <c r="S253" s="48"/>
      <c r="T253" s="48"/>
      <c r="U253" s="26"/>
      <c r="V253" s="26"/>
      <c r="W253" s="26"/>
      <c r="X253" s="26"/>
      <c r="Y253" s="48"/>
      <c r="Z253" s="48"/>
      <c r="AA253" s="48"/>
      <c r="AB253" s="48"/>
      <c r="AC253" s="48"/>
      <c r="AD253" s="48"/>
      <c r="AE253" s="48"/>
      <c r="AF253" s="26"/>
    </row>
    <row r="254" spans="2:32" ht="18.75" customHeight="1">
      <c r="B254" s="26" t="s">
        <v>180</v>
      </c>
      <c r="C254" s="26"/>
      <c r="D254" s="26"/>
      <c r="E254" s="26"/>
      <c r="F254" s="26"/>
      <c r="G254" s="26"/>
      <c r="H254" s="26"/>
      <c r="I254" s="7" t="s">
        <v>442</v>
      </c>
      <c r="J254" s="26"/>
      <c r="K254" s="48"/>
      <c r="L254" s="48"/>
      <c r="M254" s="48"/>
      <c r="N254" s="48"/>
      <c r="O254" s="48"/>
      <c r="P254" s="48"/>
      <c r="Q254" s="48"/>
      <c r="R254" s="48"/>
      <c r="S254" s="48"/>
      <c r="T254" s="48"/>
      <c r="U254" s="26"/>
      <c r="V254" s="26"/>
      <c r="W254" s="26"/>
      <c r="X254" s="26"/>
      <c r="Y254" s="48"/>
      <c r="Z254" s="48"/>
      <c r="AA254" s="48"/>
      <c r="AB254" s="48"/>
      <c r="AC254" s="48"/>
      <c r="AD254" s="48"/>
      <c r="AE254" s="48"/>
      <c r="AF254" s="26"/>
    </row>
    <row r="255" spans="2:32" ht="18.75" customHeight="1">
      <c r="B255" s="714"/>
      <c r="C255" s="715"/>
      <c r="D255" s="715"/>
      <c r="E255" s="715"/>
      <c r="F255" s="715"/>
      <c r="G255" s="716"/>
      <c r="H255" s="26"/>
      <c r="I255" s="7" t="s">
        <v>443</v>
      </c>
      <c r="J255" s="26"/>
      <c r="K255" s="48"/>
      <c r="L255" s="48"/>
      <c r="M255" s="48"/>
      <c r="N255" s="48"/>
      <c r="O255" s="48"/>
      <c r="P255" s="48"/>
      <c r="Q255" s="48"/>
      <c r="R255" s="48"/>
      <c r="S255" s="48"/>
      <c r="T255" s="48"/>
      <c r="U255" s="26"/>
      <c r="V255" s="26"/>
      <c r="W255" s="26"/>
      <c r="X255" s="26"/>
      <c r="Y255" s="48"/>
      <c r="Z255" s="48"/>
      <c r="AA255" s="48"/>
      <c r="AB255" s="48"/>
      <c r="AC255" s="48"/>
      <c r="AD255" s="48"/>
      <c r="AE255" s="48"/>
      <c r="AF255" s="26"/>
    </row>
    <row r="256" spans="2:32" ht="10.5" customHeight="1">
      <c r="B256" s="26"/>
      <c r="C256" s="26"/>
      <c r="D256" s="26"/>
      <c r="E256" s="26"/>
      <c r="F256" s="26"/>
      <c r="G256" s="26"/>
      <c r="H256" s="26"/>
      <c r="I256" s="26"/>
      <c r="J256" s="26"/>
      <c r="K256" s="48"/>
      <c r="L256" s="48"/>
      <c r="M256" s="48"/>
      <c r="N256" s="48"/>
      <c r="O256" s="48"/>
      <c r="P256" s="48"/>
      <c r="Q256" s="48"/>
      <c r="R256" s="48"/>
      <c r="S256" s="48"/>
      <c r="T256" s="48"/>
      <c r="U256" s="26"/>
      <c r="V256" s="26"/>
      <c r="W256" s="26"/>
      <c r="X256" s="26"/>
      <c r="Y256" s="48"/>
      <c r="Z256" s="48"/>
      <c r="AA256" s="48"/>
      <c r="AB256" s="48"/>
      <c r="AC256" s="48"/>
      <c r="AD256" s="48"/>
      <c r="AE256" s="48"/>
      <c r="AF256" s="26"/>
    </row>
    <row r="257" spans="2:32" ht="18.75" customHeight="1">
      <c r="B257" s="26" t="s">
        <v>181</v>
      </c>
      <c r="C257" s="26"/>
      <c r="D257" s="26"/>
      <c r="E257" s="26"/>
      <c r="F257" s="26"/>
      <c r="G257" s="26"/>
      <c r="H257" s="26"/>
      <c r="I257" s="26"/>
      <c r="J257" s="26"/>
      <c r="K257" s="48"/>
      <c r="L257" s="48"/>
      <c r="M257" s="48"/>
      <c r="N257" s="48"/>
      <c r="O257" s="48"/>
      <c r="P257" s="48"/>
      <c r="Q257" s="48"/>
      <c r="R257" s="48"/>
      <c r="S257" s="48"/>
      <c r="T257" s="48"/>
      <c r="U257" s="26"/>
      <c r="V257" s="26"/>
      <c r="W257" s="26"/>
      <c r="X257" s="26"/>
      <c r="Y257" s="48"/>
      <c r="Z257" s="48"/>
      <c r="AA257" s="48"/>
      <c r="AB257" s="48"/>
      <c r="AC257" s="48"/>
      <c r="AD257" s="48"/>
      <c r="AE257" s="48"/>
      <c r="AF257" s="26"/>
    </row>
    <row r="258" spans="2:32" ht="18.75" customHeight="1">
      <c r="B258" s="708"/>
      <c r="C258" s="709"/>
      <c r="D258" s="709"/>
      <c r="E258" s="709"/>
      <c r="F258" s="709"/>
      <c r="G258" s="710"/>
      <c r="H258" s="26"/>
      <c r="I258" s="26"/>
      <c r="J258" s="26"/>
      <c r="K258" s="48"/>
      <c r="L258" s="48"/>
      <c r="M258" s="48"/>
      <c r="N258" s="48"/>
      <c r="O258" s="48"/>
      <c r="P258" s="48"/>
      <c r="Q258" s="48"/>
      <c r="R258" s="48"/>
      <c r="S258" s="48"/>
      <c r="T258" s="48"/>
      <c r="U258" s="26"/>
      <c r="V258" s="26"/>
      <c r="W258" s="26"/>
      <c r="X258" s="26"/>
      <c r="Y258" s="48"/>
      <c r="Z258" s="48"/>
      <c r="AA258" s="48"/>
      <c r="AB258" s="48"/>
      <c r="AC258" s="48"/>
      <c r="AD258" s="48"/>
      <c r="AE258" s="48"/>
      <c r="AF258" s="26"/>
    </row>
    <row r="259" spans="2:32" ht="10.5" customHeight="1">
      <c r="B259" s="26"/>
      <c r="C259" s="26"/>
      <c r="D259" s="26"/>
      <c r="E259" s="26"/>
      <c r="F259" s="26"/>
      <c r="G259" s="26"/>
      <c r="H259" s="26"/>
      <c r="I259" s="26"/>
      <c r="J259" s="26"/>
      <c r="K259" s="48"/>
      <c r="L259" s="48"/>
      <c r="M259" s="48"/>
      <c r="N259" s="48"/>
      <c r="O259" s="48"/>
      <c r="P259" s="48"/>
      <c r="Q259" s="48"/>
      <c r="R259" s="48"/>
      <c r="S259" s="48"/>
      <c r="T259" s="48"/>
      <c r="U259" s="26"/>
      <c r="V259" s="26"/>
      <c r="W259" s="26"/>
      <c r="X259" s="26"/>
      <c r="Y259" s="48"/>
      <c r="Z259" s="48"/>
      <c r="AA259" s="48"/>
      <c r="AB259" s="48"/>
      <c r="AC259" s="48"/>
      <c r="AD259" s="48"/>
      <c r="AE259" s="48"/>
      <c r="AF259" s="26"/>
    </row>
    <row r="260" spans="2:32" ht="18.75" customHeight="1">
      <c r="B260" s="48" t="s">
        <v>182</v>
      </c>
      <c r="C260" s="48"/>
      <c r="D260" s="48"/>
      <c r="E260" s="26"/>
      <c r="F260" s="26"/>
      <c r="G260" s="26"/>
      <c r="H260" s="26"/>
      <c r="I260" s="26"/>
      <c r="J260" s="26"/>
    </row>
    <row r="261" spans="2:32" ht="18.75" customHeight="1">
      <c r="B261" s="681"/>
      <c r="C261" s="682"/>
      <c r="D261" s="682"/>
      <c r="E261" s="682"/>
      <c r="F261" s="682"/>
      <c r="G261" s="683"/>
      <c r="H261" s="7" t="s">
        <v>1063</v>
      </c>
      <c r="I261" s="26"/>
      <c r="J261" s="26"/>
    </row>
    <row r="262" spans="2:32" ht="18.75" customHeight="1">
      <c r="B262" s="53"/>
      <c r="H262" s="7"/>
      <c r="L262" s="53"/>
    </row>
    <row r="263" spans="2:32">
      <c r="B263" s="54" t="s">
        <v>183</v>
      </c>
      <c r="L263" s="53"/>
      <c r="P263" s="53" t="s">
        <v>184</v>
      </c>
      <c r="Q263" s="53" t="s">
        <v>184</v>
      </c>
    </row>
    <row r="264" spans="2:32">
      <c r="B264" s="53" t="s">
        <v>185</v>
      </c>
      <c r="F264" s="684"/>
      <c r="G264" s="685"/>
      <c r="H264" s="685"/>
      <c r="I264" s="685"/>
      <c r="J264" s="685"/>
      <c r="K264" s="686"/>
      <c r="L264" s="53" t="s">
        <v>186</v>
      </c>
      <c r="P264" s="1" t="s">
        <v>184</v>
      </c>
      <c r="Q264" s="1" t="s">
        <v>184</v>
      </c>
    </row>
    <row r="265" spans="2:32" ht="10.5" customHeight="1">
      <c r="R265" s="26"/>
      <c r="S265" s="26"/>
      <c r="T265" s="26"/>
      <c r="U265" s="26"/>
      <c r="V265" s="26"/>
      <c r="W265" s="26"/>
      <c r="X265" s="26"/>
      <c r="Y265" s="26"/>
      <c r="Z265" s="26"/>
      <c r="AA265" s="26"/>
    </row>
    <row r="266" spans="2:32" ht="18.75" customHeight="1">
      <c r="B266" s="36" t="s">
        <v>187</v>
      </c>
      <c r="H266" s="53"/>
      <c r="L266" s="53"/>
    </row>
    <row r="267" spans="2:32" ht="18.75" customHeight="1">
      <c r="B267" s="36" t="s">
        <v>188</v>
      </c>
      <c r="H267" s="53"/>
      <c r="L267" s="53"/>
    </row>
    <row r="268" spans="2:32" ht="33" customHeight="1">
      <c r="B268" s="687"/>
      <c r="C268" s="688"/>
      <c r="D268" s="688"/>
      <c r="E268" s="688"/>
      <c r="F268" s="688"/>
      <c r="G268" s="688"/>
      <c r="H268" s="688"/>
      <c r="I268" s="688"/>
      <c r="J268" s="688"/>
      <c r="K268" s="688"/>
      <c r="L268" s="688"/>
      <c r="M268" s="688"/>
      <c r="N268" s="688"/>
      <c r="O268" s="688"/>
      <c r="P268" s="688"/>
      <c r="Q268" s="688"/>
      <c r="R268" s="688"/>
      <c r="S268" s="688"/>
      <c r="T268" s="688"/>
      <c r="U268" s="688"/>
      <c r="V268" s="688"/>
      <c r="W268" s="688"/>
      <c r="X268" s="688"/>
      <c r="Y268" s="688"/>
      <c r="Z268" s="688"/>
      <c r="AA268" s="688"/>
      <c r="AB268" s="689"/>
    </row>
    <row r="269" spans="2:32" ht="33" customHeight="1">
      <c r="B269" s="690"/>
      <c r="C269" s="691"/>
      <c r="D269" s="691"/>
      <c r="E269" s="691"/>
      <c r="F269" s="691"/>
      <c r="G269" s="691"/>
      <c r="H269" s="691"/>
      <c r="I269" s="691"/>
      <c r="J269" s="691"/>
      <c r="K269" s="691"/>
      <c r="L269" s="691"/>
      <c r="M269" s="691"/>
      <c r="N269" s="691"/>
      <c r="O269" s="691"/>
      <c r="P269" s="691"/>
      <c r="Q269" s="691"/>
      <c r="R269" s="691"/>
      <c r="S269" s="691"/>
      <c r="T269" s="691"/>
      <c r="U269" s="691"/>
      <c r="V269" s="691"/>
      <c r="W269" s="691"/>
      <c r="X269" s="691"/>
      <c r="Y269" s="691"/>
      <c r="Z269" s="691"/>
      <c r="AA269" s="691"/>
      <c r="AB269" s="692"/>
    </row>
    <row r="270" spans="2:32" ht="33" customHeight="1">
      <c r="B270" s="690"/>
      <c r="C270" s="691"/>
      <c r="D270" s="691"/>
      <c r="E270" s="691"/>
      <c r="F270" s="691"/>
      <c r="G270" s="691"/>
      <c r="H270" s="691"/>
      <c r="I270" s="691"/>
      <c r="J270" s="691"/>
      <c r="K270" s="691"/>
      <c r="L270" s="691"/>
      <c r="M270" s="691"/>
      <c r="N270" s="691"/>
      <c r="O270" s="691"/>
      <c r="P270" s="691"/>
      <c r="Q270" s="691"/>
      <c r="R270" s="691"/>
      <c r="S270" s="691"/>
      <c r="T270" s="691"/>
      <c r="U270" s="691"/>
      <c r="V270" s="691"/>
      <c r="W270" s="691"/>
      <c r="X270" s="691"/>
      <c r="Y270" s="691"/>
      <c r="Z270" s="691"/>
      <c r="AA270" s="691"/>
      <c r="AB270" s="692"/>
    </row>
    <row r="271" spans="2:32" ht="33" customHeight="1">
      <c r="B271" s="690"/>
      <c r="C271" s="691"/>
      <c r="D271" s="691"/>
      <c r="E271" s="691"/>
      <c r="F271" s="691"/>
      <c r="G271" s="691"/>
      <c r="H271" s="691"/>
      <c r="I271" s="691"/>
      <c r="J271" s="691"/>
      <c r="K271" s="691"/>
      <c r="L271" s="691"/>
      <c r="M271" s="691"/>
      <c r="N271" s="691"/>
      <c r="O271" s="691"/>
      <c r="P271" s="691"/>
      <c r="Q271" s="691"/>
      <c r="R271" s="691"/>
      <c r="S271" s="691"/>
      <c r="T271" s="691"/>
      <c r="U271" s="691"/>
      <c r="V271" s="691"/>
      <c r="W271" s="691"/>
      <c r="X271" s="691"/>
      <c r="Y271" s="691"/>
      <c r="Z271" s="691"/>
      <c r="AA271" s="691"/>
      <c r="AB271" s="692"/>
    </row>
    <row r="272" spans="2:32" ht="33" customHeight="1">
      <c r="B272" s="690"/>
      <c r="C272" s="691"/>
      <c r="D272" s="691"/>
      <c r="E272" s="691"/>
      <c r="F272" s="691"/>
      <c r="G272" s="691"/>
      <c r="H272" s="691"/>
      <c r="I272" s="691"/>
      <c r="J272" s="691"/>
      <c r="K272" s="691"/>
      <c r="L272" s="691"/>
      <c r="M272" s="691"/>
      <c r="N272" s="691"/>
      <c r="O272" s="691"/>
      <c r="P272" s="691"/>
      <c r="Q272" s="691"/>
      <c r="R272" s="691"/>
      <c r="S272" s="691"/>
      <c r="T272" s="691"/>
      <c r="U272" s="691"/>
      <c r="V272" s="691"/>
      <c r="W272" s="691"/>
      <c r="X272" s="691"/>
      <c r="Y272" s="691"/>
      <c r="Z272" s="691"/>
      <c r="AA272" s="691"/>
      <c r="AB272" s="692"/>
    </row>
    <row r="273" spans="2:62" ht="33" customHeight="1">
      <c r="B273" s="690"/>
      <c r="C273" s="691"/>
      <c r="D273" s="691"/>
      <c r="E273" s="691"/>
      <c r="F273" s="691"/>
      <c r="G273" s="691"/>
      <c r="H273" s="691"/>
      <c r="I273" s="691"/>
      <c r="J273" s="691"/>
      <c r="K273" s="691"/>
      <c r="L273" s="691"/>
      <c r="M273" s="691"/>
      <c r="N273" s="691"/>
      <c r="O273" s="691"/>
      <c r="P273" s="691"/>
      <c r="Q273" s="691"/>
      <c r="R273" s="691"/>
      <c r="S273" s="691"/>
      <c r="T273" s="691"/>
      <c r="U273" s="691"/>
      <c r="V273" s="691"/>
      <c r="W273" s="691"/>
      <c r="X273" s="691"/>
      <c r="Y273" s="691"/>
      <c r="Z273" s="691"/>
      <c r="AA273" s="691"/>
      <c r="AB273" s="692"/>
    </row>
    <row r="274" spans="2:62" ht="33" customHeight="1">
      <c r="B274" s="693"/>
      <c r="C274" s="694"/>
      <c r="D274" s="694"/>
      <c r="E274" s="694"/>
      <c r="F274" s="694"/>
      <c r="G274" s="694"/>
      <c r="H274" s="694"/>
      <c r="I274" s="694"/>
      <c r="J274" s="694"/>
      <c r="K274" s="694"/>
      <c r="L274" s="694"/>
      <c r="M274" s="694"/>
      <c r="N274" s="694"/>
      <c r="O274" s="694"/>
      <c r="P274" s="694"/>
      <c r="Q274" s="694"/>
      <c r="R274" s="694"/>
      <c r="S274" s="694"/>
      <c r="T274" s="694"/>
      <c r="U274" s="694"/>
      <c r="V274" s="694"/>
      <c r="W274" s="694"/>
      <c r="X274" s="694"/>
      <c r="Y274" s="694"/>
      <c r="Z274" s="694"/>
      <c r="AA274" s="694"/>
      <c r="AB274" s="695"/>
    </row>
    <row r="276" spans="2:62" ht="19.5">
      <c r="B276" s="54" t="s">
        <v>189</v>
      </c>
      <c r="J276" s="53"/>
      <c r="L276" s="53"/>
      <c r="P276" s="53"/>
      <c r="Q276" s="53"/>
      <c r="X276" s="55"/>
      <c r="Y276" s="55"/>
      <c r="Z276" s="55"/>
      <c r="AA276" s="55"/>
      <c r="AB276" s="55"/>
      <c r="AC276" s="55"/>
      <c r="AD276" s="55"/>
      <c r="AE276" s="55"/>
      <c r="AF276" s="55"/>
      <c r="AG276" s="55"/>
      <c r="AH276" s="55"/>
      <c r="AI276" s="56"/>
      <c r="AJ276" s="56"/>
      <c r="AK276" s="56"/>
      <c r="AL276" s="56"/>
      <c r="AM276" s="56"/>
      <c r="AN276" s="56"/>
      <c r="AO276" s="56"/>
      <c r="AP276" s="56"/>
      <c r="AQ276" s="56"/>
      <c r="AR276" s="56"/>
      <c r="AS276" s="56"/>
      <c r="AT276" s="56"/>
      <c r="AU276" s="56"/>
      <c r="AV276" s="56"/>
      <c r="AW276" s="56"/>
      <c r="AX276" s="56"/>
      <c r="AY276" s="56"/>
      <c r="AZ276" s="56"/>
      <c r="BA276" s="56"/>
      <c r="BB276" s="56"/>
      <c r="BC276" s="56"/>
      <c r="BD276" s="56"/>
      <c r="BE276" s="56"/>
      <c r="BF276" s="56"/>
      <c r="BG276" s="56"/>
      <c r="BH276" s="56"/>
      <c r="BI276" s="56"/>
      <c r="BJ276" s="56"/>
    </row>
    <row r="277" spans="2:62">
      <c r="B277" s="2" t="s">
        <v>190</v>
      </c>
      <c r="H277" s="57"/>
      <c r="J277" s="58"/>
      <c r="L277" s="57"/>
      <c r="P277" s="57"/>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row>
    <row r="278" spans="2:62" ht="33" customHeight="1">
      <c r="B278" s="687"/>
      <c r="C278" s="688"/>
      <c r="D278" s="688"/>
      <c r="E278" s="688"/>
      <c r="F278" s="688"/>
      <c r="G278" s="688"/>
      <c r="H278" s="688"/>
      <c r="I278" s="688"/>
      <c r="J278" s="688"/>
      <c r="K278" s="688"/>
      <c r="L278" s="688"/>
      <c r="M278" s="688"/>
      <c r="N278" s="688"/>
      <c r="O278" s="688"/>
      <c r="P278" s="688"/>
      <c r="Q278" s="688"/>
      <c r="R278" s="688"/>
      <c r="S278" s="688"/>
      <c r="T278" s="688"/>
      <c r="U278" s="688"/>
      <c r="V278" s="688"/>
      <c r="W278" s="688"/>
      <c r="X278" s="688"/>
      <c r="Y278" s="688"/>
      <c r="Z278" s="688"/>
      <c r="AA278" s="688"/>
      <c r="AB278" s="689"/>
    </row>
    <row r="279" spans="2:62" ht="33" customHeight="1">
      <c r="B279" s="690"/>
      <c r="C279" s="691"/>
      <c r="D279" s="691"/>
      <c r="E279" s="691"/>
      <c r="F279" s="691"/>
      <c r="G279" s="691"/>
      <c r="H279" s="691"/>
      <c r="I279" s="691"/>
      <c r="J279" s="691"/>
      <c r="K279" s="691"/>
      <c r="L279" s="691"/>
      <c r="M279" s="691"/>
      <c r="N279" s="691"/>
      <c r="O279" s="691"/>
      <c r="P279" s="691"/>
      <c r="Q279" s="691"/>
      <c r="R279" s="691"/>
      <c r="S279" s="691"/>
      <c r="T279" s="691"/>
      <c r="U279" s="691"/>
      <c r="V279" s="691"/>
      <c r="W279" s="691"/>
      <c r="X279" s="691"/>
      <c r="Y279" s="691"/>
      <c r="Z279" s="691"/>
      <c r="AA279" s="691"/>
      <c r="AB279" s="692"/>
    </row>
    <row r="280" spans="2:62" ht="33" customHeight="1">
      <c r="B280" s="690"/>
      <c r="C280" s="691"/>
      <c r="D280" s="691"/>
      <c r="E280" s="691"/>
      <c r="F280" s="691"/>
      <c r="G280" s="691"/>
      <c r="H280" s="691"/>
      <c r="I280" s="691"/>
      <c r="J280" s="691"/>
      <c r="K280" s="691"/>
      <c r="L280" s="691"/>
      <c r="M280" s="691"/>
      <c r="N280" s="691"/>
      <c r="O280" s="691"/>
      <c r="P280" s="691"/>
      <c r="Q280" s="691"/>
      <c r="R280" s="691"/>
      <c r="S280" s="691"/>
      <c r="T280" s="691"/>
      <c r="U280" s="691"/>
      <c r="V280" s="691"/>
      <c r="W280" s="691"/>
      <c r="X280" s="691"/>
      <c r="Y280" s="691"/>
      <c r="Z280" s="691"/>
      <c r="AA280" s="691"/>
      <c r="AB280" s="692"/>
    </row>
    <row r="281" spans="2:62" ht="33" customHeight="1">
      <c r="B281" s="693"/>
      <c r="C281" s="694"/>
      <c r="D281" s="694"/>
      <c r="E281" s="694"/>
      <c r="F281" s="694"/>
      <c r="G281" s="694"/>
      <c r="H281" s="694"/>
      <c r="I281" s="694"/>
      <c r="J281" s="694"/>
      <c r="K281" s="694"/>
      <c r="L281" s="694"/>
      <c r="M281" s="694"/>
      <c r="N281" s="694"/>
      <c r="O281" s="694"/>
      <c r="P281" s="694"/>
      <c r="Q281" s="694"/>
      <c r="R281" s="694"/>
      <c r="S281" s="694"/>
      <c r="T281" s="694"/>
      <c r="U281" s="694"/>
      <c r="V281" s="694"/>
      <c r="W281" s="694"/>
      <c r="X281" s="694"/>
      <c r="Y281" s="694"/>
      <c r="Z281" s="694"/>
      <c r="AA281" s="694"/>
      <c r="AB281" s="695"/>
    </row>
    <row r="282" spans="2:62" ht="18.75" customHeight="1">
      <c r="R282" s="26"/>
      <c r="S282" s="26"/>
      <c r="T282" s="26"/>
      <c r="U282" s="26"/>
      <c r="V282" s="26"/>
      <c r="W282" s="26"/>
      <c r="X282" s="26"/>
      <c r="Y282" s="26"/>
      <c r="Z282" s="26"/>
      <c r="AA282" s="26"/>
    </row>
    <row r="283" spans="2:62">
      <c r="B283" s="2" t="s">
        <v>437</v>
      </c>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row>
    <row r="284" spans="2:62">
      <c r="B284" s="1" t="s">
        <v>191</v>
      </c>
      <c r="C284" s="26"/>
      <c r="D284" s="26"/>
      <c r="E284" s="26"/>
      <c r="F284" s="26"/>
      <c r="G284" s="26"/>
      <c r="H284" s="49"/>
      <c r="I284" s="49"/>
      <c r="J284" s="49"/>
      <c r="K284" s="49"/>
      <c r="L284" s="49"/>
      <c r="M284" s="49"/>
      <c r="N284" s="49"/>
      <c r="O284" s="49"/>
      <c r="P284" s="49"/>
      <c r="Q284" s="49"/>
      <c r="R284" s="49"/>
      <c r="S284" s="49"/>
      <c r="T284" s="49"/>
      <c r="U284" s="49"/>
      <c r="V284" s="49"/>
      <c r="W284" s="49"/>
      <c r="X284" s="49"/>
      <c r="Y284" s="49"/>
      <c r="Z284" s="26"/>
      <c r="AA284" s="26"/>
    </row>
    <row r="285" spans="2:62">
      <c r="B285" s="696"/>
      <c r="C285" s="697"/>
      <c r="D285" s="697"/>
      <c r="E285" s="697"/>
      <c r="F285" s="697"/>
      <c r="G285" s="697"/>
      <c r="H285" s="697"/>
      <c r="I285" s="697"/>
      <c r="J285" s="697"/>
      <c r="K285" s="697"/>
      <c r="L285" s="697"/>
      <c r="M285" s="697"/>
      <c r="N285" s="697"/>
      <c r="O285" s="697"/>
      <c r="P285" s="697"/>
      <c r="Q285" s="698"/>
      <c r="R285" s="49"/>
      <c r="S285" s="49"/>
      <c r="T285" s="49"/>
      <c r="U285" s="49"/>
      <c r="V285" s="49"/>
      <c r="W285" s="49"/>
      <c r="X285" s="49"/>
      <c r="Y285" s="49"/>
      <c r="Z285" s="49"/>
      <c r="AA285" s="49"/>
    </row>
    <row r="286" spans="2:62" ht="10.5" customHeight="1">
      <c r="R286" s="49"/>
      <c r="S286" s="49"/>
      <c r="T286" s="49"/>
      <c r="U286" s="49"/>
      <c r="V286" s="49"/>
      <c r="W286" s="49"/>
      <c r="X286" s="49"/>
      <c r="Y286" s="49"/>
      <c r="Z286" s="49"/>
      <c r="AA286" s="49"/>
    </row>
    <row r="287" spans="2:62">
      <c r="B287" s="1" t="s">
        <v>179</v>
      </c>
      <c r="C287" s="26"/>
      <c r="D287" s="26"/>
      <c r="E287" s="26"/>
      <c r="F287" s="26"/>
      <c r="G287" s="26"/>
      <c r="H287" s="28"/>
      <c r="I287" s="49"/>
      <c r="J287" s="49"/>
      <c r="K287" s="49"/>
      <c r="L287" s="49"/>
      <c r="M287" s="49"/>
      <c r="N287" s="49"/>
      <c r="O287" s="49"/>
      <c r="P287" s="49"/>
      <c r="Q287" s="49"/>
      <c r="R287" s="49"/>
      <c r="S287" s="49"/>
      <c r="T287" s="49"/>
      <c r="U287" s="49"/>
      <c r="V287" s="49"/>
      <c r="W287" s="49"/>
      <c r="X287" s="49"/>
      <c r="Y287" s="49"/>
      <c r="Z287" s="26"/>
      <c r="AA287" s="26"/>
      <c r="AS287" s="1" t="s">
        <v>28</v>
      </c>
      <c r="AT287" s="1" t="s">
        <v>28</v>
      </c>
      <c r="AU287" s="1" t="s">
        <v>28</v>
      </c>
      <c r="AV287" s="1" t="s">
        <v>28</v>
      </c>
      <c r="AW287" s="1" t="s">
        <v>28</v>
      </c>
      <c r="AX287" s="1" t="s">
        <v>28</v>
      </c>
      <c r="AY287" s="1" t="s">
        <v>28</v>
      </c>
      <c r="AZ287" s="1" t="s">
        <v>28</v>
      </c>
    </row>
    <row r="288" spans="2:62" ht="37.5" customHeight="1">
      <c r="B288" s="699"/>
      <c r="C288" s="700"/>
      <c r="D288" s="700"/>
      <c r="E288" s="700"/>
      <c r="F288" s="700"/>
      <c r="G288" s="700"/>
      <c r="H288" s="700"/>
      <c r="I288" s="700"/>
      <c r="J288" s="700"/>
      <c r="K288" s="700"/>
      <c r="L288" s="700"/>
      <c r="M288" s="700"/>
      <c r="N288" s="700"/>
      <c r="O288" s="700"/>
      <c r="P288" s="700"/>
      <c r="Q288" s="701"/>
      <c r="R288" s="26"/>
      <c r="S288" s="26"/>
      <c r="T288" s="26"/>
      <c r="U288" s="26"/>
      <c r="V288" s="26"/>
      <c r="W288" s="49"/>
      <c r="X288" s="49"/>
      <c r="Y288" s="49"/>
      <c r="Z288" s="49"/>
      <c r="AA288" s="49"/>
    </row>
    <row r="289" spans="2:27" ht="10.5" customHeight="1">
      <c r="R289" s="26"/>
      <c r="S289" s="26"/>
      <c r="T289" s="26"/>
      <c r="U289" s="26"/>
      <c r="V289" s="26"/>
      <c r="W289" s="49"/>
      <c r="X289" s="49"/>
      <c r="Y289" s="49"/>
      <c r="Z289" s="49"/>
      <c r="AA289" s="49"/>
    </row>
    <row r="290" spans="2:27">
      <c r="B290" s="12" t="s">
        <v>192</v>
      </c>
      <c r="C290" s="60"/>
      <c r="E290" s="49"/>
      <c r="F290" s="49"/>
      <c r="G290" s="49"/>
      <c r="H290" s="49"/>
      <c r="I290" s="49"/>
      <c r="J290" s="49"/>
      <c r="K290" s="49"/>
      <c r="L290" s="49"/>
      <c r="M290" s="49"/>
      <c r="N290" s="49"/>
      <c r="O290" s="49"/>
      <c r="P290" s="49"/>
      <c r="Q290" s="49"/>
      <c r="R290" s="49"/>
      <c r="S290" s="49"/>
      <c r="T290" s="49"/>
      <c r="U290" s="49"/>
      <c r="V290" s="49"/>
      <c r="W290" s="49"/>
      <c r="X290" s="49"/>
      <c r="Y290" s="49"/>
      <c r="Z290" s="49"/>
      <c r="AA290" s="49"/>
    </row>
    <row r="291" spans="2:27">
      <c r="B291" s="12" t="s">
        <v>193</v>
      </c>
      <c r="C291" s="60"/>
      <c r="D291" s="26"/>
      <c r="E291" s="61"/>
      <c r="F291" s="61"/>
      <c r="G291" s="61"/>
      <c r="H291" s="61"/>
      <c r="I291" s="61"/>
      <c r="J291" s="61"/>
      <c r="K291" s="61"/>
      <c r="L291" s="61"/>
      <c r="M291" s="61"/>
      <c r="N291" s="61"/>
      <c r="O291" s="61"/>
      <c r="P291" s="61"/>
      <c r="Q291" s="61"/>
      <c r="R291" s="61"/>
      <c r="S291" s="61"/>
      <c r="T291" s="61"/>
      <c r="U291" s="61"/>
      <c r="V291" s="61"/>
      <c r="W291" s="61"/>
      <c r="X291" s="61"/>
      <c r="Y291" s="61"/>
      <c r="Z291" s="61"/>
      <c r="AA291" s="61"/>
    </row>
    <row r="292" spans="2:27">
      <c r="B292" s="678"/>
      <c r="C292" s="679"/>
      <c r="D292" s="680"/>
    </row>
    <row r="294" spans="2:27">
      <c r="B294" s="2" t="s">
        <v>194</v>
      </c>
    </row>
    <row r="295" spans="2:27">
      <c r="B295" s="1" t="s">
        <v>20</v>
      </c>
      <c r="D295" s="4" t="s">
        <v>21</v>
      </c>
      <c r="E295" s="4"/>
      <c r="F295" s="1" t="s">
        <v>22</v>
      </c>
    </row>
    <row r="296" spans="2:27">
      <c r="B296" s="643"/>
      <c r="C296" s="642"/>
      <c r="D296" s="643"/>
      <c r="E296" s="642"/>
      <c r="F296" s="643"/>
      <c r="G296" s="642"/>
      <c r="H296" s="30" t="str">
        <f>IFERROR(DATE(B296-5,D296,F296),"")</f>
        <v/>
      </c>
      <c r="Z296" s="364"/>
    </row>
  </sheetData>
  <sheetProtection algorithmName="SHA-512" hashValue="7OuKpDM4qdZZG81AmmpM7axYvWxHXCrVUJxv46ENiELGmlhwdrUh6JNEfnViuLmgTUuNtcVePhj5bVZIZ/9D4Q==" saltValue="mW8v3M1/NaT3/sztRD8mXQ==" spinCount="100000" sheet="1" selectLockedCells="1"/>
  <sortState xmlns:xlrd2="http://schemas.microsoft.com/office/spreadsheetml/2017/richdata2" ref="W9:AP20">
    <sortCondition ref="AC9:AC20"/>
  </sortState>
  <dataConsolidate link="1"/>
  <mergeCells count="517">
    <mergeCell ref="AE4:AH4"/>
    <mergeCell ref="AE5:AH5"/>
    <mergeCell ref="AA4:AD4"/>
    <mergeCell ref="AA5:AD5"/>
    <mergeCell ref="W4:Z4"/>
    <mergeCell ref="W5:Z5"/>
    <mergeCell ref="V163:Y163"/>
    <mergeCell ref="N148:X148"/>
    <mergeCell ref="N147:X147"/>
    <mergeCell ref="N146:X146"/>
    <mergeCell ref="N145:X145"/>
    <mergeCell ref="N144:X144"/>
    <mergeCell ref="N143:X143"/>
    <mergeCell ref="N142:X142"/>
    <mergeCell ref="N141:X141"/>
    <mergeCell ref="P11:Q11"/>
    <mergeCell ref="AG126:AM126"/>
    <mergeCell ref="AG127:AM128"/>
    <mergeCell ref="AG142:AH142"/>
    <mergeCell ref="Y141:Z141"/>
    <mergeCell ref="AA141:AB141"/>
    <mergeCell ref="AC141:AD141"/>
    <mergeCell ref="AE141:AF141"/>
    <mergeCell ref="AG146:AH146"/>
    <mergeCell ref="P13:Q13"/>
    <mergeCell ref="R13:S13"/>
    <mergeCell ref="R11:S11"/>
    <mergeCell ref="C11:E11"/>
    <mergeCell ref="F12:M12"/>
    <mergeCell ref="N12:O12"/>
    <mergeCell ref="P12:Q12"/>
    <mergeCell ref="R12:S12"/>
    <mergeCell ref="C12:E12"/>
    <mergeCell ref="B3:D3"/>
    <mergeCell ref="B4:D4"/>
    <mergeCell ref="B28:F28"/>
    <mergeCell ref="B32:C32"/>
    <mergeCell ref="D32:E32"/>
    <mergeCell ref="F32:G32"/>
    <mergeCell ref="F35:O35"/>
    <mergeCell ref="B51:F51"/>
    <mergeCell ref="B36:N36"/>
    <mergeCell ref="E7:G7"/>
    <mergeCell ref="H8:L8"/>
    <mergeCell ref="H7:L7"/>
    <mergeCell ref="F16:G16"/>
    <mergeCell ref="D16:E16"/>
    <mergeCell ref="B16:C16"/>
    <mergeCell ref="B7:D7"/>
    <mergeCell ref="B8:D8"/>
    <mergeCell ref="E8:G8"/>
    <mergeCell ref="C13:E13"/>
    <mergeCell ref="F11:M11"/>
    <mergeCell ref="N11:O11"/>
    <mergeCell ref="B19:D19"/>
    <mergeCell ref="F13:M13"/>
    <mergeCell ref="N13:O13"/>
    <mergeCell ref="AI148:AJ148"/>
    <mergeCell ref="AI147:AJ147"/>
    <mergeCell ref="AI146:AJ146"/>
    <mergeCell ref="AI145:AJ145"/>
    <mergeCell ref="AI144:AJ144"/>
    <mergeCell ref="AI143:AJ143"/>
    <mergeCell ref="AI142:AJ142"/>
    <mergeCell ref="AI141:AJ141"/>
    <mergeCell ref="B131:C132"/>
    <mergeCell ref="D131:M132"/>
    <mergeCell ref="N131:O132"/>
    <mergeCell ref="P131:Q132"/>
    <mergeCell ref="R131:S132"/>
    <mergeCell ref="F140:M140"/>
    <mergeCell ref="N140:X140"/>
    <mergeCell ref="Y140:AB140"/>
    <mergeCell ref="AC140:AF140"/>
    <mergeCell ref="AG140:AH140"/>
    <mergeCell ref="AI140:AJ140"/>
    <mergeCell ref="AG141:AH141"/>
    <mergeCell ref="Y142:Z142"/>
    <mergeCell ref="AA142:AB142"/>
    <mergeCell ref="AC142:AD142"/>
    <mergeCell ref="AE142:AF142"/>
    <mergeCell ref="AN107:AO107"/>
    <mergeCell ref="C108:D108"/>
    <mergeCell ref="E108:N108"/>
    <mergeCell ref="O108:P108"/>
    <mergeCell ref="Q108:R108"/>
    <mergeCell ref="S108:T108"/>
    <mergeCell ref="U108:W108"/>
    <mergeCell ref="X108:AH108"/>
    <mergeCell ref="AI108:AM108"/>
    <mergeCell ref="AN108:AO108"/>
    <mergeCell ref="U107:W107"/>
    <mergeCell ref="X107:AH107"/>
    <mergeCell ref="AI107:AM107"/>
    <mergeCell ref="O107:T107"/>
    <mergeCell ref="C107:D107"/>
    <mergeCell ref="E107:N107"/>
    <mergeCell ref="AN109:AO109"/>
    <mergeCell ref="C110:D110"/>
    <mergeCell ref="E110:N110"/>
    <mergeCell ref="O110:P110"/>
    <mergeCell ref="Q110:R110"/>
    <mergeCell ref="S110:T110"/>
    <mergeCell ref="U110:W110"/>
    <mergeCell ref="X110:AH110"/>
    <mergeCell ref="AI110:AM110"/>
    <mergeCell ref="AN110:AO110"/>
    <mergeCell ref="C109:D109"/>
    <mergeCell ref="E109:N109"/>
    <mergeCell ref="O109:P109"/>
    <mergeCell ref="Q109:R109"/>
    <mergeCell ref="S109:T109"/>
    <mergeCell ref="U109:W109"/>
    <mergeCell ref="X109:AH109"/>
    <mergeCell ref="AI109:AM109"/>
    <mergeCell ref="C111:D111"/>
    <mergeCell ref="E111:N111"/>
    <mergeCell ref="O111:P111"/>
    <mergeCell ref="Q111:R111"/>
    <mergeCell ref="S111:T111"/>
    <mergeCell ref="U111:W111"/>
    <mergeCell ref="X111:AH111"/>
    <mergeCell ref="AI111:AM111"/>
    <mergeCell ref="AN111:AO111"/>
    <mergeCell ref="C112:D112"/>
    <mergeCell ref="E112:N112"/>
    <mergeCell ref="O112:P112"/>
    <mergeCell ref="Q112:R112"/>
    <mergeCell ref="S112:T112"/>
    <mergeCell ref="U112:W112"/>
    <mergeCell ref="X112:AH112"/>
    <mergeCell ref="AI112:AM112"/>
    <mergeCell ref="AN112:AO112"/>
    <mergeCell ref="AI113:AM113"/>
    <mergeCell ref="AN113:AO113"/>
    <mergeCell ref="C114:D114"/>
    <mergeCell ref="E114:N114"/>
    <mergeCell ref="O114:P114"/>
    <mergeCell ref="Q114:R114"/>
    <mergeCell ref="S114:T114"/>
    <mergeCell ref="U114:W114"/>
    <mergeCell ref="X114:AH114"/>
    <mergeCell ref="C113:D113"/>
    <mergeCell ref="E113:N113"/>
    <mergeCell ref="O113:P113"/>
    <mergeCell ref="Q113:R113"/>
    <mergeCell ref="S113:T113"/>
    <mergeCell ref="U113:W113"/>
    <mergeCell ref="AN115:AO115"/>
    <mergeCell ref="B125:C125"/>
    <mergeCell ref="D125:M125"/>
    <mergeCell ref="N125:S125"/>
    <mergeCell ref="T125:V125"/>
    <mergeCell ref="W125:Y125"/>
    <mergeCell ref="Z125:AF125"/>
    <mergeCell ref="AG125:AM125"/>
    <mergeCell ref="AI114:AM114"/>
    <mergeCell ref="AN114:AO114"/>
    <mergeCell ref="C115:D115"/>
    <mergeCell ref="E115:N115"/>
    <mergeCell ref="O115:P115"/>
    <mergeCell ref="Q115:R115"/>
    <mergeCell ref="S115:T115"/>
    <mergeCell ref="U115:W115"/>
    <mergeCell ref="X115:AH115"/>
    <mergeCell ref="AI115:AM115"/>
    <mergeCell ref="B127:C128"/>
    <mergeCell ref="D127:M128"/>
    <mergeCell ref="N127:O128"/>
    <mergeCell ref="P127:Q128"/>
    <mergeCell ref="R127:S128"/>
    <mergeCell ref="T127:V128"/>
    <mergeCell ref="Z127:AF128"/>
    <mergeCell ref="B126:C126"/>
    <mergeCell ref="D126:M126"/>
    <mergeCell ref="N126:O126"/>
    <mergeCell ref="P126:Q126"/>
    <mergeCell ref="R126:S126"/>
    <mergeCell ref="T126:V126"/>
    <mergeCell ref="B129:C130"/>
    <mergeCell ref="D129:M130"/>
    <mergeCell ref="N129:O130"/>
    <mergeCell ref="P129:Q130"/>
    <mergeCell ref="R129:S130"/>
    <mergeCell ref="T129:V130"/>
    <mergeCell ref="Z129:AF130"/>
    <mergeCell ref="AG129:AM130"/>
    <mergeCell ref="Z133:AF134"/>
    <mergeCell ref="AG133:AM134"/>
    <mergeCell ref="T131:V132"/>
    <mergeCell ref="Z131:AF132"/>
    <mergeCell ref="AG131:AM132"/>
    <mergeCell ref="B133:C134"/>
    <mergeCell ref="D133:M134"/>
    <mergeCell ref="N133:O134"/>
    <mergeCell ref="P133:Q134"/>
    <mergeCell ref="R133:S134"/>
    <mergeCell ref="T133:V134"/>
    <mergeCell ref="AC145:AD145"/>
    <mergeCell ref="AE145:AF145"/>
    <mergeCell ref="AG143:AH143"/>
    <mergeCell ref="Y144:Z144"/>
    <mergeCell ref="AA144:AB144"/>
    <mergeCell ref="AC144:AD144"/>
    <mergeCell ref="AE144:AF144"/>
    <mergeCell ref="AG144:AH144"/>
    <mergeCell ref="Y143:Z143"/>
    <mergeCell ref="AA143:AB143"/>
    <mergeCell ref="AC143:AD143"/>
    <mergeCell ref="AE143:AF143"/>
    <mergeCell ref="AG145:AH145"/>
    <mergeCell ref="AG147:AH147"/>
    <mergeCell ref="Y148:Z148"/>
    <mergeCell ref="AA148:AB148"/>
    <mergeCell ref="AC148:AD148"/>
    <mergeCell ref="AE148:AF148"/>
    <mergeCell ref="AG148:AH148"/>
    <mergeCell ref="Y147:Z147"/>
    <mergeCell ref="AA147:AB147"/>
    <mergeCell ref="AC147:AD147"/>
    <mergeCell ref="AE147:AF147"/>
    <mergeCell ref="C166:J166"/>
    <mergeCell ref="K166:U166"/>
    <mergeCell ref="C165:J165"/>
    <mergeCell ref="K165:U165"/>
    <mergeCell ref="C164:J164"/>
    <mergeCell ref="K164:U164"/>
    <mergeCell ref="C163:J163"/>
    <mergeCell ref="K163:U163"/>
    <mergeCell ref="C170:J170"/>
    <mergeCell ref="K170:U170"/>
    <mergeCell ref="V170:Y170"/>
    <mergeCell ref="Z170:AC170"/>
    <mergeCell ref="AD170:AE170"/>
    <mergeCell ref="C167:J167"/>
    <mergeCell ref="K167:U167"/>
    <mergeCell ref="V167:W167"/>
    <mergeCell ref="X167:Y167"/>
    <mergeCell ref="Z167:AA167"/>
    <mergeCell ref="AB167:AC167"/>
    <mergeCell ref="C172:J172"/>
    <mergeCell ref="K172:U172"/>
    <mergeCell ref="V172:W172"/>
    <mergeCell ref="X172:Y172"/>
    <mergeCell ref="Z172:AA172"/>
    <mergeCell ref="AB172:AC172"/>
    <mergeCell ref="AD172:AE172"/>
    <mergeCell ref="C171:J171"/>
    <mergeCell ref="K171:U171"/>
    <mergeCell ref="V171:W171"/>
    <mergeCell ref="X171:Y171"/>
    <mergeCell ref="Z171:AA171"/>
    <mergeCell ref="AB171:AC171"/>
    <mergeCell ref="C174:J174"/>
    <mergeCell ref="K174:U174"/>
    <mergeCell ref="V174:W174"/>
    <mergeCell ref="X174:Y174"/>
    <mergeCell ref="Z174:AA174"/>
    <mergeCell ref="AB174:AC174"/>
    <mergeCell ref="AD174:AE174"/>
    <mergeCell ref="C173:J173"/>
    <mergeCell ref="K173:U173"/>
    <mergeCell ref="V173:W173"/>
    <mergeCell ref="X173:Y173"/>
    <mergeCell ref="Z173:AA173"/>
    <mergeCell ref="AB173:AC173"/>
    <mergeCell ref="B195:AB196"/>
    <mergeCell ref="B197:AB221"/>
    <mergeCell ref="C176:J176"/>
    <mergeCell ref="K176:U176"/>
    <mergeCell ref="V176:W176"/>
    <mergeCell ref="X176:Y176"/>
    <mergeCell ref="Z176:AA176"/>
    <mergeCell ref="AB176:AC176"/>
    <mergeCell ref="C175:J175"/>
    <mergeCell ref="K175:U175"/>
    <mergeCell ref="V175:W175"/>
    <mergeCell ref="X175:Y175"/>
    <mergeCell ref="Z175:AA175"/>
    <mergeCell ref="AB175:AC175"/>
    <mergeCell ref="J182:M182"/>
    <mergeCell ref="J183:M183"/>
    <mergeCell ref="B243:E243"/>
    <mergeCell ref="B246:U246"/>
    <mergeCell ref="B249:G249"/>
    <mergeCell ref="B252:G252"/>
    <mergeCell ref="B255:G255"/>
    <mergeCell ref="B258:G258"/>
    <mergeCell ref="B229:H229"/>
    <mergeCell ref="B233:G233"/>
    <mergeCell ref="B236:Q236"/>
    <mergeCell ref="B240:C240"/>
    <mergeCell ref="D240:E240"/>
    <mergeCell ref="F240:G240"/>
    <mergeCell ref="B292:D292"/>
    <mergeCell ref="B296:C296"/>
    <mergeCell ref="D296:E296"/>
    <mergeCell ref="F296:G296"/>
    <mergeCell ref="B261:G261"/>
    <mergeCell ref="F264:K264"/>
    <mergeCell ref="B268:AB274"/>
    <mergeCell ref="B278:AB281"/>
    <mergeCell ref="B285:Q285"/>
    <mergeCell ref="B288:Q288"/>
    <mergeCell ref="AB166:AC166"/>
    <mergeCell ref="Z166:AA166"/>
    <mergeCell ref="X166:Y166"/>
    <mergeCell ref="V166:W166"/>
    <mergeCell ref="W12:X12"/>
    <mergeCell ref="W13:X13"/>
    <mergeCell ref="W14:X14"/>
    <mergeCell ref="W15:X15"/>
    <mergeCell ref="W16:X16"/>
    <mergeCell ref="W17:X17"/>
    <mergeCell ref="Y146:Z146"/>
    <mergeCell ref="AA146:AB146"/>
    <mergeCell ref="AC146:AD146"/>
    <mergeCell ref="W126:Y126"/>
    <mergeCell ref="Z126:AF126"/>
    <mergeCell ref="X113:AH113"/>
    <mergeCell ref="J45:X45"/>
    <mergeCell ref="I94:J94"/>
    <mergeCell ref="K94:L94"/>
    <mergeCell ref="M94:N94"/>
    <mergeCell ref="B65:I65"/>
    <mergeCell ref="B71:F71"/>
    <mergeCell ref="B75:C75"/>
    <mergeCell ref="D75:E75"/>
    <mergeCell ref="AF166:AG166"/>
    <mergeCell ref="AF167:AG167"/>
    <mergeCell ref="AD163:AE163"/>
    <mergeCell ref="AD165:AE165"/>
    <mergeCell ref="AF164:AG164"/>
    <mergeCell ref="AD164:AE164"/>
    <mergeCell ref="AD166:AE166"/>
    <mergeCell ref="AD176:AE176"/>
    <mergeCell ref="AD175:AE175"/>
    <mergeCell ref="AD173:AE173"/>
    <mergeCell ref="AD171:AE171"/>
    <mergeCell ref="AD167:AE167"/>
    <mergeCell ref="AE152:AF152"/>
    <mergeCell ref="AC152:AD152"/>
    <mergeCell ref="AA152:AB152"/>
    <mergeCell ref="AF163:AG163"/>
    <mergeCell ref="AF165:AG165"/>
    <mergeCell ref="AB164:AC164"/>
    <mergeCell ref="Z164:AA164"/>
    <mergeCell ref="X164:Y164"/>
    <mergeCell ref="AG152:AH152"/>
    <mergeCell ref="Y152:Z152"/>
    <mergeCell ref="V164:W164"/>
    <mergeCell ref="AB165:AC165"/>
    <mergeCell ref="Z165:AA165"/>
    <mergeCell ref="X165:Y165"/>
    <mergeCell ref="V165:W165"/>
    <mergeCell ref="W8:X8"/>
    <mergeCell ref="W9:X9"/>
    <mergeCell ref="W10:X10"/>
    <mergeCell ref="W11:X11"/>
    <mergeCell ref="Y11:Z11"/>
    <mergeCell ref="Y12:Z12"/>
    <mergeCell ref="Y13:Z13"/>
    <mergeCell ref="Y14:Z14"/>
    <mergeCell ref="Y15:Z15"/>
    <mergeCell ref="Y16:Z16"/>
    <mergeCell ref="AA14:AB14"/>
    <mergeCell ref="AA15:AB15"/>
    <mergeCell ref="AA16:AB16"/>
    <mergeCell ref="W18:X18"/>
    <mergeCell ref="W19:X19"/>
    <mergeCell ref="W20:X20"/>
    <mergeCell ref="Z163:AC163"/>
    <mergeCell ref="Y145:Z145"/>
    <mergeCell ref="AA145:AB145"/>
    <mergeCell ref="AE146:AF146"/>
    <mergeCell ref="AA17:AB17"/>
    <mergeCell ref="AA18:AB18"/>
    <mergeCell ref="AA19:AB19"/>
    <mergeCell ref="AA20:AB20"/>
    <mergeCell ref="AC8:AD8"/>
    <mergeCell ref="AC9:AD9"/>
    <mergeCell ref="AC10:AD10"/>
    <mergeCell ref="AC11:AD11"/>
    <mergeCell ref="AC12:AD12"/>
    <mergeCell ref="AC13:AD13"/>
    <mergeCell ref="AC14:AD14"/>
    <mergeCell ref="AC15:AD15"/>
    <mergeCell ref="AC16:AD16"/>
    <mergeCell ref="AC17:AD17"/>
    <mergeCell ref="AC18:AD18"/>
    <mergeCell ref="AC19:AD19"/>
    <mergeCell ref="AC20:AD20"/>
    <mergeCell ref="AA8:AB8"/>
    <mergeCell ref="AA9:AB9"/>
    <mergeCell ref="AA10:AB10"/>
    <mergeCell ref="AA11:AB11"/>
    <mergeCell ref="AA12:AB12"/>
    <mergeCell ref="AA13:AB13"/>
    <mergeCell ref="Y17:Z17"/>
    <mergeCell ref="Y18:Z18"/>
    <mergeCell ref="Y19:Z19"/>
    <mergeCell ref="Y20:Z20"/>
    <mergeCell ref="AK8:AL8"/>
    <mergeCell ref="AK9:AL9"/>
    <mergeCell ref="AK10:AL10"/>
    <mergeCell ref="AK11:AL11"/>
    <mergeCell ref="AK12:AL12"/>
    <mergeCell ref="AK13:AL13"/>
    <mergeCell ref="AK14:AL14"/>
    <mergeCell ref="AK15:AL15"/>
    <mergeCell ref="AK16:AL16"/>
    <mergeCell ref="AK17:AL17"/>
    <mergeCell ref="AK18:AL18"/>
    <mergeCell ref="AK19:AL19"/>
    <mergeCell ref="AK20:AL20"/>
    <mergeCell ref="Y8:Z8"/>
    <mergeCell ref="Y9:Z9"/>
    <mergeCell ref="Y10:Z10"/>
    <mergeCell ref="AM19:AN19"/>
    <mergeCell ref="AM20:AN20"/>
    <mergeCell ref="AG8:AH8"/>
    <mergeCell ref="AG9:AH9"/>
    <mergeCell ref="AG10:AH10"/>
    <mergeCell ref="AG11:AH11"/>
    <mergeCell ref="AG12:AH12"/>
    <mergeCell ref="AG13:AH13"/>
    <mergeCell ref="AG14:AH14"/>
    <mergeCell ref="AG15:AH15"/>
    <mergeCell ref="AG16:AH16"/>
    <mergeCell ref="AG17:AH17"/>
    <mergeCell ref="AG18:AH18"/>
    <mergeCell ref="AG19:AH19"/>
    <mergeCell ref="AG20:AH20"/>
    <mergeCell ref="AO15:AP15"/>
    <mergeCell ref="AO16:AP16"/>
    <mergeCell ref="AO17:AP17"/>
    <mergeCell ref="AO18:AP18"/>
    <mergeCell ref="AO19:AP19"/>
    <mergeCell ref="AO20:AP20"/>
    <mergeCell ref="AO8:AP8"/>
    <mergeCell ref="AO9:AP9"/>
    <mergeCell ref="AO10:AP10"/>
    <mergeCell ref="AO11:AP11"/>
    <mergeCell ref="AO12:AP12"/>
    <mergeCell ref="AO13:AP13"/>
    <mergeCell ref="AO14:AP14"/>
    <mergeCell ref="AI17:AJ17"/>
    <mergeCell ref="AI18:AJ18"/>
    <mergeCell ref="AI19:AJ19"/>
    <mergeCell ref="AI20:AJ20"/>
    <mergeCell ref="AM8:AN8"/>
    <mergeCell ref="AM9:AN9"/>
    <mergeCell ref="AM10:AN10"/>
    <mergeCell ref="AM11:AN11"/>
    <mergeCell ref="AM12:AN12"/>
    <mergeCell ref="AM13:AN13"/>
    <mergeCell ref="AM14:AN14"/>
    <mergeCell ref="AI8:AJ8"/>
    <mergeCell ref="AI9:AJ9"/>
    <mergeCell ref="AI10:AJ10"/>
    <mergeCell ref="AI11:AJ11"/>
    <mergeCell ref="AI12:AJ12"/>
    <mergeCell ref="AI13:AJ13"/>
    <mergeCell ref="AI14:AJ14"/>
    <mergeCell ref="AI15:AJ15"/>
    <mergeCell ref="AI16:AJ16"/>
    <mergeCell ref="AM15:AN15"/>
    <mergeCell ref="AM16:AN16"/>
    <mergeCell ref="AM17:AN17"/>
    <mergeCell ref="AM18:AN18"/>
    <mergeCell ref="AE17:AF17"/>
    <mergeCell ref="AE18:AF18"/>
    <mergeCell ref="AE19:AF19"/>
    <mergeCell ref="AE20:AF20"/>
    <mergeCell ref="AE8:AF8"/>
    <mergeCell ref="AE9:AF9"/>
    <mergeCell ref="AE10:AF10"/>
    <mergeCell ref="AE11:AF11"/>
    <mergeCell ref="AE12:AF12"/>
    <mergeCell ref="AE13:AF13"/>
    <mergeCell ref="AE14:AF14"/>
    <mergeCell ref="AE15:AF15"/>
    <mergeCell ref="AE16:AF16"/>
    <mergeCell ref="C141:E141"/>
    <mergeCell ref="C142:E142"/>
    <mergeCell ref="C143:E143"/>
    <mergeCell ref="C144:E144"/>
    <mergeCell ref="C145:E145"/>
    <mergeCell ref="C140:E140"/>
    <mergeCell ref="C159:P159"/>
    <mergeCell ref="F148:M148"/>
    <mergeCell ref="F147:M147"/>
    <mergeCell ref="F146:M146"/>
    <mergeCell ref="F145:M145"/>
    <mergeCell ref="F144:M144"/>
    <mergeCell ref="F143:M143"/>
    <mergeCell ref="F142:M142"/>
    <mergeCell ref="F141:M141"/>
    <mergeCell ref="C146:E146"/>
    <mergeCell ref="C147:E147"/>
    <mergeCell ref="C148:E148"/>
    <mergeCell ref="C152:E152"/>
    <mergeCell ref="F152:M152"/>
    <mergeCell ref="N152:X152"/>
    <mergeCell ref="J97:M97"/>
    <mergeCell ref="J96:M96"/>
    <mergeCell ref="B59:U59"/>
    <mergeCell ref="B56:U56"/>
    <mergeCell ref="P36:S36"/>
    <mergeCell ref="B39:N39"/>
    <mergeCell ref="P39:S39"/>
    <mergeCell ref="B45:I45"/>
    <mergeCell ref="B62:F62"/>
    <mergeCell ref="F75:G75"/>
    <mergeCell ref="B94:C94"/>
    <mergeCell ref="D94:E94"/>
    <mergeCell ref="F94:G94"/>
  </mergeCells>
  <phoneticPr fontId="4"/>
  <conditionalFormatting sqref="B70 B73 B74:G74">
    <cfRule type="expression" dxfId="40" priority="42">
      <formula>$B$68="■"</formula>
    </cfRule>
  </conditionalFormatting>
  <conditionalFormatting sqref="B80:B81 E81 B83:B84 E84">
    <cfRule type="expression" dxfId="39" priority="40">
      <formula>$B$78="■"</formula>
    </cfRule>
  </conditionalFormatting>
  <conditionalFormatting sqref="B89:B90 E90 B92:B93 C93:N93 I96:I97 N96:N97 B96:B97 H94">
    <cfRule type="expression" dxfId="38" priority="45">
      <formula>$B$87="■"</formula>
    </cfRule>
  </conditionalFormatting>
  <conditionalFormatting sqref="B121:AM134">
    <cfRule type="expression" dxfId="37" priority="36">
      <formula>$B$119="■"</formula>
    </cfRule>
  </conditionalFormatting>
  <conditionalFormatting sqref="B123:B124">
    <cfRule type="expression" dxfId="36" priority="21">
      <formula>$B$119="■"</formula>
    </cfRule>
  </conditionalFormatting>
  <conditionalFormatting sqref="B232">
    <cfRule type="expression" dxfId="35" priority="22">
      <formula>$B$229="Organization which provide scholarship"</formula>
    </cfRule>
  </conditionalFormatting>
  <conditionalFormatting sqref="B290:B291">
    <cfRule type="expression" dxfId="34" priority="38">
      <formula>$B$28="ベトナム"</formula>
    </cfRule>
  </conditionalFormatting>
  <conditionalFormatting sqref="B292:D292">
    <cfRule type="expression" dxfId="33" priority="37">
      <formula>$B$28="ベトナム"</formula>
    </cfRule>
  </conditionalFormatting>
  <conditionalFormatting sqref="B71:F71 B75:G75">
    <cfRule type="expression" dxfId="32" priority="41">
      <formula>$B$68="■"</formula>
    </cfRule>
  </conditionalFormatting>
  <conditionalFormatting sqref="B233:G233">
    <cfRule type="expression" dxfId="31" priority="23">
      <formula>$B$229="Organization which provide scholarship"</formula>
    </cfRule>
  </conditionalFormatting>
  <conditionalFormatting sqref="N125:S125 B125:M134 T125:AM134">
    <cfRule type="expression" dxfId="30" priority="35">
      <formula>$B$119="■"</formula>
    </cfRule>
  </conditionalFormatting>
  <conditionalFormatting sqref="B125:AM126">
    <cfRule type="expression" dxfId="29" priority="30">
      <formula>$B$119="■"</formula>
    </cfRule>
  </conditionalFormatting>
  <conditionalFormatting sqref="D184 H184:I184 N184 C182:C184">
    <cfRule type="expression" dxfId="28" priority="29">
      <formula>$B$181="■"</formula>
    </cfRule>
  </conditionalFormatting>
  <conditionalFormatting sqref="C188:D188 K188:L188 Q188:R188">
    <cfRule type="expression" dxfId="27" priority="27">
      <formula>$B$187="■"</formula>
    </cfRule>
  </conditionalFormatting>
  <conditionalFormatting sqref="F152:AH152">
    <cfRule type="expression" dxfId="26" priority="25">
      <formula>$B$152&lt;&gt;""</formula>
    </cfRule>
  </conditionalFormatting>
  <conditionalFormatting sqref="D81 D84">
    <cfRule type="expression" dxfId="25" priority="39">
      <formula>$B$78="■"</formula>
    </cfRule>
  </conditionalFormatting>
  <conditionalFormatting sqref="D90 B94:G94 I94:N94">
    <cfRule type="expression" dxfId="24" priority="44">
      <formula>$B$87="■"</formula>
    </cfRule>
  </conditionalFormatting>
  <conditionalFormatting sqref="N126:O134">
    <cfRule type="expression" dxfId="23" priority="33">
      <formula>$B$119="■"</formula>
    </cfRule>
  </conditionalFormatting>
  <conditionalFormatting sqref="P34:P35 P38">
    <cfRule type="expression" dxfId="22" priority="47">
      <formula>OR($B$28="中国",$B$28="香港",$B$28="台湾",$B$28="韓国")</formula>
    </cfRule>
  </conditionalFormatting>
  <conditionalFormatting sqref="P126:Q134">
    <cfRule type="expression" dxfId="21" priority="31">
      <formula>$B$119="■"</formula>
    </cfRule>
  </conditionalFormatting>
  <conditionalFormatting sqref="P36:S36 P39:S39">
    <cfRule type="expression" dxfId="20" priority="46">
      <formula>OR($B$28="中国",$B$28="香港",$B$28="台湾",$B$28="韓国")</formula>
    </cfRule>
  </conditionalFormatting>
  <conditionalFormatting sqref="R126:S134">
    <cfRule type="expression" dxfId="19" priority="32">
      <formula>$B$119="■"</formula>
    </cfRule>
  </conditionalFormatting>
  <conditionalFormatting sqref="AI109:AI115">
    <cfRule type="expression" dxfId="18" priority="24">
      <formula>$AN$109="■"</formula>
    </cfRule>
  </conditionalFormatting>
  <conditionalFormatting sqref="B153">
    <cfRule type="expression" dxfId="17" priority="20">
      <formula>AND($AG$152&lt;&gt;"卒業",$AG$152&lt;&gt;"")</formula>
    </cfRule>
  </conditionalFormatting>
  <conditionalFormatting sqref="F34 F35:O35">
    <cfRule type="expression" dxfId="16" priority="18">
      <formula>OR($B$28="中国",$B$28="香港",$B$28="台湾",$B$28="韓国")</formula>
    </cfRule>
  </conditionalFormatting>
  <conditionalFormatting sqref="C158">
    <cfRule type="expression" dxfId="15" priority="17">
      <formula>$B$157="■"</formula>
    </cfRule>
  </conditionalFormatting>
  <conditionalFormatting sqref="C159:P159">
    <cfRule type="expression" dxfId="14" priority="16">
      <formula>$B$157="■"</formula>
    </cfRule>
  </conditionalFormatting>
  <conditionalFormatting sqref="M184">
    <cfRule type="expression" dxfId="13" priority="15">
      <formula>$B$181="■"</formula>
    </cfRule>
  </conditionalFormatting>
  <conditionalFormatting sqref="J182:M183">
    <cfRule type="expression" dxfId="12" priority="14">
      <formula>$B$181="■"</formula>
    </cfRule>
  </conditionalFormatting>
  <conditionalFormatting sqref="AI9:AI20 W9:W20 AE9:AE20 AG9:AG20 AK9:AK20 AM9:AM20 AO9:AO20">
    <cfRule type="expression" dxfId="11" priority="9">
      <formula>YEAR($H9)&gt;=YEAR(TODAY())-5</formula>
    </cfRule>
  </conditionalFormatting>
  <conditionalFormatting sqref="Y9:Y20 AA9:AA20">
    <cfRule type="expression" dxfId="10" priority="6">
      <formula>YEAR($H9)&gt;=YEAR(TODAY())-5</formula>
    </cfRule>
  </conditionalFormatting>
  <conditionalFormatting sqref="AC9:AC20">
    <cfRule type="expression" dxfId="9" priority="4">
      <formula>YEAR($H9)&gt;=YEAR(TODAY())-5</formula>
    </cfRule>
  </conditionalFormatting>
  <conditionalFormatting sqref="AE5 AI5">
    <cfRule type="expression" dxfId="8" priority="2">
      <formula>OR($H$3&lt;6,$H$3&gt;7)</formula>
    </cfRule>
  </conditionalFormatting>
  <conditionalFormatting sqref="W9:AP20">
    <cfRule type="expression" dxfId="7" priority="1">
      <formula>YEAR($AI9)&gt;=YEAR(TODAY())-5</formula>
    </cfRule>
  </conditionalFormatting>
  <dataValidations count="36">
    <dataValidation type="decimal" allowBlank="1" showInputMessage="1" showErrorMessage="1" sqref="B261:G261" xr:uid="{3437999A-4D66-4DF2-A6FE-D644C5A4BB3E}">
      <formula1>0</formula1>
      <formula2>99999999</formula2>
    </dataValidation>
    <dataValidation type="custom" imeMode="disabled" allowBlank="1" showInputMessage="1" showErrorMessage="1" error="入力した数値に誤りがあります。_x000a_There is an error in the entered numerical value." sqref="AE142:AF148" xr:uid="{CF3CC9E6-7534-4CD0-A993-94FE6E8969F7}">
      <formula1>AND(AE142&gt;=1,AE142&lt;=12,DATE(Y142,AA142,1)&lt;DATE(AC142,AE142,1))</formula1>
    </dataValidation>
    <dataValidation type="custom" imeMode="disabled" allowBlank="1" showInputMessage="1" showErrorMessage="1" error="入力した数値に誤りがあります。_x000a_There is an error in the entered numerical value." sqref="AC142:AD148" xr:uid="{47524AD8-719D-47C2-9ACC-D77379E193E8}">
      <formula1>AND(Y142&lt;=AC142,AC142&lt;=YEAR(TODAY())+5)</formula1>
    </dataValidation>
    <dataValidation type="custom" imeMode="disabled" allowBlank="1" showInputMessage="1" showErrorMessage="1" sqref="AA143:AB148" xr:uid="{A9039A57-0F80-43A7-9CD0-77574C223BF5}">
      <formula1>AND(AA143&gt;=1,AA143&lt;=12,DATE(AC142,AE142,1)&lt;DATE(Y143,AA143,1))</formula1>
    </dataValidation>
    <dataValidation type="custom" imeMode="disabled" allowBlank="1" showInputMessage="1" showErrorMessage="1" error="入力した数値に誤りがあります。_x000a_There is an error in the entered numerical value." sqref="Y143:Z148" xr:uid="{A78A40D8-6CF4-4F23-BD09-F904C4DE7BDB}">
      <formula1>AND(AC142&lt;=Y143,Y143&lt;=YEAR(TODAY()))</formula1>
    </dataValidation>
    <dataValidation type="whole" imeMode="disabled" allowBlank="1" showInputMessage="1" showErrorMessage="1" sqref="F75:G75 S109:T115" xr:uid="{3676F135-969B-41B0-A92A-709F2284BC6B}">
      <formula1>1</formula1>
      <formula2>31</formula2>
    </dataValidation>
    <dataValidation type="whole" imeMode="disabled" allowBlank="1" showInputMessage="1" showErrorMessage="1" sqref="D75:E75 Q109:R115 AA142:AB142 X165:Y167 AB165:AC167 X172:Y172" xr:uid="{E578E67A-DC47-4EF1-8FEF-DAD47818C512}">
      <formula1>1</formula1>
      <formula2>12</formula2>
    </dataValidation>
    <dataValidation type="list" allowBlank="1" showInputMessage="1" showErrorMessage="1" sqref="B78 B68 F68 B87 F87 B104 F101 F119 B24:B25 F78 F104 G48 B48 K188 B101 B181 F42 B42 B156:B157 C184 B119 B179 H184 B187 C188 Q188 B189:B190 W127:W134" xr:uid="{181E5067-8137-4C9E-86A7-95DBD5EBD14C}">
      <formula1>"□,■"</formula1>
    </dataValidation>
    <dataValidation type="whole" imeMode="disabled" allowBlank="1" showInputMessage="1" showErrorMessage="1" sqref="O109:P115 N127:O134" xr:uid="{117E2DC0-1BFE-4B13-9C48-4DCBB4F5B6F5}">
      <formula1>YEAR(TODAY())-120</formula1>
      <formula2>YEAR(TODAY())</formula2>
    </dataValidation>
    <dataValidation type="whole" allowBlank="1" showInputMessage="1" showErrorMessage="1" sqref="D296:E296 K94:L94 D94:E94" xr:uid="{68D825FA-69F0-4BCB-B5CF-921E2F2E53B3}">
      <formula1>1</formula1>
      <formula2>12</formula2>
    </dataValidation>
    <dataValidation type="whole" allowBlank="1" showInputMessage="1" showErrorMessage="1" sqref="F296:G296 M94:N94 F94:G94" xr:uid="{E92F622B-DD0C-4BC3-8A45-9F414948FA43}">
      <formula1>1</formula1>
      <formula2>31</formula2>
    </dataValidation>
    <dataValidation type="whole" allowBlank="1" showInputMessage="1" showErrorMessage="1" sqref="B296:C296" xr:uid="{090C2CF4-A19A-4594-8ED9-90B4E90FCC6A}">
      <formula1>YEAR(TODAY())</formula1>
      <formula2>YEAR(TODAY())</formula2>
    </dataValidation>
    <dataValidation type="list" allowBlank="1" showInputMessage="1" showErrorMessage="1" sqref="B28:F28 U109:W115 T127:V134" xr:uid="{D99AB617-F0B8-4CAC-B0AB-7C44332DBA55}">
      <formula1>国籍・地域</formula1>
    </dataValidation>
    <dataValidation imeMode="disabled" allowBlank="1" showInputMessage="1" showErrorMessage="1" sqref="B36:N36 B39:N39 F264:K264 V172:W172 B71:F71 B65:I65 Z165:AA167 V165:W167 P127:S134 AG127:AM134 E4 B19:D19" xr:uid="{2BFA229D-0DE4-4D17-A30D-2C433EAA589A}"/>
    <dataValidation type="list" allowBlank="1" showInputMessage="1" showErrorMessage="1" sqref="C109:D115 B127:C134 B229:H229" xr:uid="{594D5C0B-49D6-419B-A2F3-9862FD1E19DE}">
      <formula1>続柄</formula1>
    </dataValidation>
    <dataValidation type="whole" allowBlank="1" showInputMessage="1" showErrorMessage="1" sqref="D90" xr:uid="{11DDB978-8535-475E-88D9-969CEE9A5CC1}">
      <formula1>1</formula1>
      <formula2>9</formula2>
    </dataValidation>
    <dataValidation type="custom" allowBlank="1" showInputMessage="1" showErrorMessage="1" error="入力した数値に誤りがあります。_x000a_There is an error in the entered numerical value." sqref="Z172:AA176" xr:uid="{605DA82D-E4CB-4EED-9503-F970EEC1A761}">
      <formula1>AND(V172&lt;=Z172,Z172&lt;=YEAR(TODAY())+5)</formula1>
    </dataValidation>
    <dataValidation type="custom" allowBlank="1" showInputMessage="1" showErrorMessage="1" error="入力した数値に誤りがあります。_x000a_There is an error in the entered numerical value." sqref="V173:W176" xr:uid="{5F3E1DB3-875E-4FAA-93B5-9C5DE1B68FE6}">
      <formula1>AND(Z172&lt;=V173,V173&lt;=YEAR(TODAY()))</formula1>
    </dataValidation>
    <dataValidation type="list" allowBlank="1" showInputMessage="1" showErrorMessage="1" sqref="AD172:AE176" xr:uid="{8B579328-4A5D-42D0-AECD-1E3C966D9433}">
      <formula1>"退職,在職中"</formula1>
    </dataValidation>
    <dataValidation type="custom" allowBlank="1" showInputMessage="1" showErrorMessage="1" sqref="X173:Y176" xr:uid="{A885882B-DA72-4824-8B8C-9CCBDD18B80B}">
      <formula1>AND(X173&gt;=1,X173&lt;=12,DATE(Z172,AB172,1)&lt;DATE(V173,X173,1))</formula1>
    </dataValidation>
    <dataValidation type="whole" allowBlank="1" showInputMessage="1" showErrorMessage="1" sqref="B94:C94 I94:J94" xr:uid="{7027C5F1-9DBE-4CDF-A17B-FE7C241C9E50}">
      <formula1>YEAR(TODAY())-11</formula1>
      <formula2>YEAR(TODAY())</formula2>
    </dataValidation>
    <dataValidation type="custom" allowBlank="1" showInputMessage="1" showErrorMessage="1" error="入力した数値に誤りがあります。_x000a_There is an error in the entered numerical value." sqref="AB172:AC176" xr:uid="{F9E53F86-D4D3-44C9-B5A8-740C311618A8}">
      <formula1>AND(AB172&gt;=1,AB172&lt;=12,DATE(V172,X172,1)&lt;DATE(Z172,AB172,1))</formula1>
    </dataValidation>
    <dataValidation type="whole" imeMode="disabled" allowBlank="1" showInputMessage="1" showErrorMessage="1" sqref="B75:C75" xr:uid="{EF72CD17-505D-4C34-BFF9-FD7D8BBE7A8D}">
      <formula1>YEAR(TODAY())-120</formula1>
      <formula2>YEAR(TODAY())+11</formula2>
    </dataValidation>
    <dataValidation type="list" allowBlank="1" showInputMessage="1" showErrorMessage="1" sqref="B51:F51" xr:uid="{7771261D-901B-4DAA-9C56-D435D13C65C3}">
      <formula1>職業</formula1>
    </dataValidation>
    <dataValidation type="list" allowBlank="1" showInputMessage="1" showErrorMessage="1" sqref="AG142:AH148" xr:uid="{86A00588-75ED-466C-85D0-B551DA473926}">
      <formula1>"卒業,卒業予定,中退,休学中"</formula1>
    </dataValidation>
    <dataValidation type="whole" allowBlank="1" showInputMessage="1" showErrorMessage="1" sqref="D81" xr:uid="{72CF1F68-7209-414E-9B9F-82874E228F2F}">
      <formula1>1</formula1>
      <formula2>5</formula2>
    </dataValidation>
    <dataValidation type="list" allowBlank="1" showInputMessage="1" showErrorMessage="1" sqref="AF165:AG167" xr:uid="{4320BB35-40D5-4BEB-ABC2-19D2FBC86963}">
      <formula1>"修了,修了予定"</formula1>
    </dataValidation>
    <dataValidation type="list" allowBlank="1" showInputMessage="1" showErrorMessage="1" sqref="AN109:AN115" xr:uid="{C5E7302C-95CD-47BD-B32E-EA21C41B67BB}">
      <formula1>"死亡"</formula1>
    </dataValidation>
    <dataValidation type="whole" imeMode="off" allowBlank="1" showInputMessage="1" showErrorMessage="1" sqref="B32:C32 B16:C16" xr:uid="{8F8C949F-3722-4C62-A14E-BA2A016B6F44}">
      <formula1>YEAR(TODAY())-120</formula1>
      <formula2>YEAR(TODAY())</formula2>
    </dataValidation>
    <dataValidation type="whole" imeMode="off" allowBlank="1" showInputMessage="1" showErrorMessage="1" sqref="D32:E32 D16:E16" xr:uid="{04E4BB3F-AA76-4DF6-A8E7-778C5A272D26}">
      <formula1>1</formula1>
      <formula2>12</formula2>
    </dataValidation>
    <dataValidation type="whole" imeMode="off" allowBlank="1" showInputMessage="1" showErrorMessage="1" sqref="F32:G32 F16:G16" xr:uid="{A63D85C8-62C8-47F0-9D92-E6B4812D4849}">
      <formula1>1</formula1>
      <formula2>31</formula2>
    </dataValidation>
    <dataValidation type="whole" operator="lessThanOrEqual" allowBlank="1" showInputMessage="1" showErrorMessage="1" sqref="D84" xr:uid="{5F47ABDF-6991-4659-BA17-26DC0CF85C6F}">
      <formula1>D81</formula1>
    </dataValidation>
    <dataValidation type="custom" imeMode="disabled" allowBlank="1" showInputMessage="1" showErrorMessage="1" error="入力した数値に誤りがあります。_x000a_There is an error in the entered numerical value." sqref="Y142:Z142" xr:uid="{DC45A119-AB1F-42B5-9605-07F21B82045A}">
      <formula1>B32&lt;Y142</formula1>
    </dataValidation>
    <dataValidation type="whole" allowBlank="1" showInputMessage="1" showErrorMessage="1" sqref="AD165:AE167" xr:uid="{EEB2EEA7-6DD7-45B3-B5A0-056526250C31}">
      <formula1>0</formula1>
      <formula2>999</formula2>
    </dataValidation>
    <dataValidation type="list" allowBlank="1" showInputMessage="1" showErrorMessage="1" sqref="C142:E148" xr:uid="{0D02D7F5-CEF5-40B8-A855-F741101982F4}">
      <formula1>学校種別</formula1>
    </dataValidation>
    <dataValidation type="list" allowBlank="1" showInputMessage="1" showErrorMessage="1" sqref="B152 B11:B13 AQ9:AQ20" xr:uid="{EE9FEB5F-048E-4D5A-A120-362C743B360E}">
      <formula1>$B$142:$B$148</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35519-E912-4435-AC78-30C55F924B5A}">
  <sheetPr codeName="Sheet31">
    <tabColor theme="5" tint="0.59999389629810485"/>
  </sheetPr>
  <dimension ref="A1:AE63"/>
  <sheetViews>
    <sheetView view="pageBreakPreview" topLeftCell="A25" zoomScale="115" zoomScaleNormal="100" zoomScaleSheetLayoutView="115" workbookViewId="0">
      <selection activeCell="B296" sqref="B296:G296"/>
    </sheetView>
  </sheetViews>
  <sheetFormatPr defaultColWidth="3" defaultRowHeight="14.25" customHeight="1"/>
  <cols>
    <col min="1" max="31" width="2.75" style="62" customWidth="1"/>
    <col min="32" max="16384" width="3" style="62"/>
  </cols>
  <sheetData>
    <row r="1" spans="1:31" ht="23.25" customHeight="1">
      <c r="A1" s="936" t="s">
        <v>195</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row>
    <row r="2" spans="1:31" s="65" customFormat="1" ht="9" customHeight="1">
      <c r="A2" s="63"/>
      <c r="B2" s="63"/>
      <c r="C2" s="63"/>
      <c r="D2" s="63"/>
      <c r="E2" s="63"/>
      <c r="F2" s="63"/>
      <c r="G2" s="63"/>
      <c r="H2" s="63"/>
      <c r="I2" s="63"/>
      <c r="J2" s="63"/>
      <c r="K2" s="63"/>
      <c r="L2" s="63"/>
      <c r="M2" s="63"/>
      <c r="N2" s="63"/>
      <c r="O2" s="63"/>
      <c r="P2" s="63"/>
      <c r="Q2" s="63"/>
      <c r="R2" s="63"/>
      <c r="S2" s="63"/>
      <c r="T2" s="63"/>
      <c r="U2" s="63"/>
      <c r="V2" s="63"/>
      <c r="W2" s="64"/>
      <c r="X2" s="64"/>
      <c r="Y2" s="64"/>
      <c r="Z2" s="63"/>
      <c r="AA2" s="63"/>
      <c r="AB2" s="63"/>
      <c r="AC2" s="63"/>
      <c r="AD2" s="63"/>
      <c r="AE2" s="63"/>
    </row>
    <row r="3" spans="1:31" s="65" customFormat="1" ht="21.75" customHeight="1">
      <c r="A3" s="473" t="str">
        <f ca="1">IF(入力フォーム!B24="■",OFFSET(入力フォーム!B24,0,1),IF(入力フォーム!B25="■",OFFSET(入力フォーム!B25,0,1),""))</f>
        <v/>
      </c>
      <c r="B3" s="63"/>
      <c r="C3" s="63"/>
      <c r="D3" s="63"/>
      <c r="E3" s="63"/>
      <c r="F3" s="63"/>
      <c r="G3" s="63"/>
      <c r="H3" s="63"/>
      <c r="I3" s="63"/>
      <c r="J3" s="63"/>
      <c r="K3" s="63"/>
      <c r="M3" s="67"/>
      <c r="N3" s="67"/>
      <c r="O3" s="67"/>
      <c r="P3" s="67"/>
      <c r="Q3" s="67"/>
      <c r="R3" s="67"/>
      <c r="S3" s="67"/>
      <c r="T3" s="68"/>
      <c r="U3" s="67"/>
      <c r="V3" s="67"/>
      <c r="W3" s="69"/>
      <c r="X3" s="70"/>
      <c r="Y3" s="67"/>
      <c r="Z3" s="67"/>
      <c r="AA3" s="67"/>
      <c r="AB3" s="67"/>
      <c r="AC3" s="67"/>
      <c r="AD3" s="67"/>
      <c r="AE3" s="67"/>
    </row>
    <row r="4" spans="1:31" s="65" customFormat="1" ht="9" customHeight="1">
      <c r="A4" s="63"/>
      <c r="B4" s="63"/>
      <c r="C4" s="63"/>
      <c r="D4" s="63"/>
      <c r="E4" s="63"/>
      <c r="F4" s="63"/>
      <c r="G4" s="63"/>
      <c r="H4" s="63"/>
      <c r="I4" s="63"/>
      <c r="J4" s="63"/>
      <c r="K4" s="63"/>
      <c r="L4" s="63"/>
      <c r="M4" s="63"/>
      <c r="N4" s="63"/>
      <c r="O4" s="63"/>
      <c r="P4" s="63"/>
      <c r="Q4" s="63"/>
      <c r="R4" s="63"/>
      <c r="S4" s="63"/>
      <c r="T4" s="63"/>
      <c r="U4" s="63"/>
      <c r="V4" s="63"/>
      <c r="W4" s="64"/>
      <c r="X4" s="64"/>
      <c r="Y4" s="64"/>
      <c r="Z4" s="63"/>
      <c r="AA4" s="63"/>
      <c r="AB4" s="63"/>
      <c r="AC4" s="63"/>
      <c r="AD4" s="63"/>
      <c r="AE4" s="63"/>
    </row>
    <row r="5" spans="1:31" ht="15.75" customHeight="1">
      <c r="A5" s="938" t="s">
        <v>196</v>
      </c>
      <c r="B5" s="939"/>
      <c r="C5" s="939"/>
      <c r="D5" s="940"/>
      <c r="E5" s="944" t="str">
        <f>IF(OR(入力フォーム!B28="中国",入力フォーム!B28="香港",入力フォーム!B28="台湾",入力フォーム!B28="韓国"),UPPER(TRIM(CONCATENATE(入力フォーム!B36," ",入力フォーム!B39,"(",入力フォーム!P36," ",入力フォーム!P39,")"))),UPPER(TRIM(CONCATENATE(入力フォーム!B36," ",入力フォーム!B39))))</f>
        <v/>
      </c>
      <c r="F5" s="944"/>
      <c r="G5" s="944"/>
      <c r="H5" s="944"/>
      <c r="I5" s="944"/>
      <c r="J5" s="944"/>
      <c r="K5" s="944"/>
      <c r="L5" s="944"/>
      <c r="M5" s="944"/>
      <c r="N5" s="944"/>
      <c r="O5" s="944"/>
      <c r="P5" s="944"/>
      <c r="Q5" s="944"/>
      <c r="R5" s="945"/>
      <c r="S5" s="366" t="str">
        <f>入力フォーム!B42</f>
        <v>□</v>
      </c>
      <c r="T5" s="948" t="s">
        <v>197</v>
      </c>
      <c r="U5" s="948"/>
      <c r="V5" s="949"/>
      <c r="W5" s="366" t="str">
        <f>入力フォーム!G48</f>
        <v>□</v>
      </c>
      <c r="X5" s="948" t="s">
        <v>198</v>
      </c>
      <c r="Y5" s="948"/>
      <c r="Z5" s="949"/>
      <c r="AA5" s="950" t="s">
        <v>199</v>
      </c>
      <c r="AB5" s="951"/>
      <c r="AC5" s="951"/>
      <c r="AD5" s="951"/>
      <c r="AE5" s="952"/>
    </row>
    <row r="6" spans="1:31" ht="15.75" customHeight="1">
      <c r="A6" s="941"/>
      <c r="B6" s="942"/>
      <c r="C6" s="942"/>
      <c r="D6" s="943"/>
      <c r="E6" s="946"/>
      <c r="F6" s="946"/>
      <c r="G6" s="946"/>
      <c r="H6" s="946"/>
      <c r="I6" s="946"/>
      <c r="J6" s="946"/>
      <c r="K6" s="946"/>
      <c r="L6" s="946"/>
      <c r="M6" s="946"/>
      <c r="N6" s="946"/>
      <c r="O6" s="946"/>
      <c r="P6" s="946"/>
      <c r="Q6" s="946"/>
      <c r="R6" s="947"/>
      <c r="S6" s="367" t="str">
        <f>入力フォーム!F42</f>
        <v>□</v>
      </c>
      <c r="T6" s="956" t="s">
        <v>200</v>
      </c>
      <c r="U6" s="956"/>
      <c r="V6" s="957"/>
      <c r="W6" s="367" t="str">
        <f>入力フォーム!B48</f>
        <v>□</v>
      </c>
      <c r="X6" s="956" t="s">
        <v>201</v>
      </c>
      <c r="Y6" s="956"/>
      <c r="Z6" s="957"/>
      <c r="AA6" s="953"/>
      <c r="AB6" s="954"/>
      <c r="AC6" s="954"/>
      <c r="AD6" s="954"/>
      <c r="AE6" s="955"/>
    </row>
    <row r="7" spans="1:31" ht="14.25" customHeight="1">
      <c r="A7" s="872" t="s">
        <v>202</v>
      </c>
      <c r="B7" s="873"/>
      <c r="C7" s="873"/>
      <c r="D7" s="907"/>
      <c r="E7" s="898" t="s">
        <v>203</v>
      </c>
      <c r="F7" s="899"/>
      <c r="G7" s="899"/>
      <c r="H7" s="900" t="s">
        <v>204</v>
      </c>
      <c r="I7" s="899"/>
      <c r="J7" s="899"/>
      <c r="K7" s="900" t="s">
        <v>205</v>
      </c>
      <c r="L7" s="899"/>
      <c r="M7" s="901"/>
      <c r="N7" s="872" t="s">
        <v>206</v>
      </c>
      <c r="O7" s="873"/>
      <c r="P7" s="873"/>
      <c r="Q7" s="907"/>
      <c r="R7" s="913">
        <f>入力フォーム!B28</f>
        <v>0</v>
      </c>
      <c r="S7" s="913"/>
      <c r="T7" s="913"/>
      <c r="U7" s="913"/>
      <c r="V7" s="913"/>
      <c r="W7" s="913"/>
      <c r="X7" s="913"/>
      <c r="Y7" s="913"/>
      <c r="Z7" s="914"/>
      <c r="AA7" s="953"/>
      <c r="AB7" s="954"/>
      <c r="AC7" s="954"/>
      <c r="AD7" s="954"/>
      <c r="AE7" s="955"/>
    </row>
    <row r="8" spans="1:31" ht="14.25" customHeight="1">
      <c r="A8" s="921" t="s">
        <v>207</v>
      </c>
      <c r="B8" s="922"/>
      <c r="C8" s="922"/>
      <c r="D8" s="923"/>
      <c r="E8" s="906">
        <f>入力フォーム!B32</f>
        <v>0</v>
      </c>
      <c r="F8" s="883"/>
      <c r="G8" s="883"/>
      <c r="H8" s="883">
        <f>入力フォーム!D32</f>
        <v>0</v>
      </c>
      <c r="I8" s="883"/>
      <c r="J8" s="883"/>
      <c r="K8" s="883">
        <f>入力フォーム!F32</f>
        <v>0</v>
      </c>
      <c r="L8" s="883"/>
      <c r="M8" s="884"/>
      <c r="N8" s="921" t="s">
        <v>208</v>
      </c>
      <c r="O8" s="922"/>
      <c r="P8" s="922"/>
      <c r="Q8" s="923"/>
      <c r="R8" s="886"/>
      <c r="S8" s="886"/>
      <c r="T8" s="886"/>
      <c r="U8" s="886"/>
      <c r="V8" s="886"/>
      <c r="W8" s="886"/>
      <c r="X8" s="886"/>
      <c r="Y8" s="886"/>
      <c r="Z8" s="887"/>
      <c r="AA8" s="958" t="s">
        <v>209</v>
      </c>
      <c r="AB8" s="959"/>
      <c r="AC8" s="959"/>
      <c r="AD8" s="959"/>
      <c r="AE8" s="960"/>
    </row>
    <row r="9" spans="1:31" ht="14.25" customHeight="1">
      <c r="A9" s="889" t="s">
        <v>210</v>
      </c>
      <c r="B9" s="873"/>
      <c r="C9" s="873"/>
      <c r="D9" s="907"/>
      <c r="E9" s="913">
        <f>入力フォーム!B51</f>
        <v>0</v>
      </c>
      <c r="F9" s="913"/>
      <c r="G9" s="913"/>
      <c r="H9" s="913"/>
      <c r="I9" s="913"/>
      <c r="J9" s="913"/>
      <c r="K9" s="913"/>
      <c r="L9" s="913"/>
      <c r="M9" s="914"/>
      <c r="N9" s="872" t="s">
        <v>211</v>
      </c>
      <c r="O9" s="873"/>
      <c r="P9" s="873"/>
      <c r="Q9" s="907"/>
      <c r="R9" s="913">
        <f>入力フォーム!B45</f>
        <v>0</v>
      </c>
      <c r="S9" s="913"/>
      <c r="T9" s="913"/>
      <c r="U9" s="913"/>
      <c r="V9" s="913"/>
      <c r="W9" s="913"/>
      <c r="X9" s="913"/>
      <c r="Y9" s="913"/>
      <c r="Z9" s="914"/>
      <c r="AA9" s="915" t="s">
        <v>212</v>
      </c>
      <c r="AB9" s="916"/>
      <c r="AC9" s="916"/>
      <c r="AD9" s="916"/>
      <c r="AE9" s="917"/>
    </row>
    <row r="10" spans="1:31" ht="14.25" customHeight="1">
      <c r="A10" s="921" t="s">
        <v>213</v>
      </c>
      <c r="B10" s="922"/>
      <c r="C10" s="922"/>
      <c r="D10" s="923"/>
      <c r="E10" s="886"/>
      <c r="F10" s="886"/>
      <c r="G10" s="886"/>
      <c r="H10" s="886"/>
      <c r="I10" s="886"/>
      <c r="J10" s="886"/>
      <c r="K10" s="886"/>
      <c r="L10" s="886"/>
      <c r="M10" s="887"/>
      <c r="N10" s="921" t="s">
        <v>214</v>
      </c>
      <c r="O10" s="922"/>
      <c r="P10" s="922"/>
      <c r="Q10" s="923"/>
      <c r="R10" s="886"/>
      <c r="S10" s="886"/>
      <c r="T10" s="886"/>
      <c r="U10" s="886"/>
      <c r="V10" s="886"/>
      <c r="W10" s="886"/>
      <c r="X10" s="886"/>
      <c r="Y10" s="886"/>
      <c r="Z10" s="887"/>
      <c r="AA10" s="915"/>
      <c r="AB10" s="916"/>
      <c r="AC10" s="916"/>
      <c r="AD10" s="916"/>
      <c r="AE10" s="917"/>
    </row>
    <row r="11" spans="1:31" ht="14.25" customHeight="1">
      <c r="A11" s="872" t="s">
        <v>215</v>
      </c>
      <c r="B11" s="873"/>
      <c r="C11" s="873"/>
      <c r="D11" s="907"/>
      <c r="E11" s="913">
        <f>入力フォーム!B62</f>
        <v>0</v>
      </c>
      <c r="F11" s="913"/>
      <c r="G11" s="913"/>
      <c r="H11" s="913"/>
      <c r="I11" s="913"/>
      <c r="J11" s="913"/>
      <c r="K11" s="913"/>
      <c r="L11" s="913"/>
      <c r="M11" s="914"/>
      <c r="N11" s="889" t="s">
        <v>216</v>
      </c>
      <c r="O11" s="893"/>
      <c r="P11" s="893"/>
      <c r="Q11" s="924"/>
      <c r="R11" s="925">
        <f>入力フォーム!B65</f>
        <v>0</v>
      </c>
      <c r="S11" s="925"/>
      <c r="T11" s="925"/>
      <c r="U11" s="925"/>
      <c r="V11" s="925"/>
      <c r="W11" s="925"/>
      <c r="X11" s="925"/>
      <c r="Y11" s="925"/>
      <c r="Z11" s="926"/>
      <c r="AA11" s="915"/>
      <c r="AB11" s="916"/>
      <c r="AC11" s="916"/>
      <c r="AD11" s="916"/>
      <c r="AE11" s="917"/>
    </row>
    <row r="12" spans="1:31" s="43" customFormat="1" ht="14.25" customHeight="1">
      <c r="A12" s="902" t="s">
        <v>217</v>
      </c>
      <c r="B12" s="903"/>
      <c r="C12" s="903"/>
      <c r="D12" s="904"/>
      <c r="E12" s="886"/>
      <c r="F12" s="886"/>
      <c r="G12" s="886"/>
      <c r="H12" s="886"/>
      <c r="I12" s="886"/>
      <c r="J12" s="886"/>
      <c r="K12" s="886"/>
      <c r="L12" s="886"/>
      <c r="M12" s="887"/>
      <c r="N12" s="929" t="s">
        <v>218</v>
      </c>
      <c r="O12" s="930"/>
      <c r="P12" s="930"/>
      <c r="Q12" s="931"/>
      <c r="R12" s="927"/>
      <c r="S12" s="927"/>
      <c r="T12" s="927"/>
      <c r="U12" s="927"/>
      <c r="V12" s="927"/>
      <c r="W12" s="927"/>
      <c r="X12" s="927"/>
      <c r="Y12" s="927"/>
      <c r="Z12" s="928"/>
      <c r="AA12" s="918"/>
      <c r="AB12" s="919"/>
      <c r="AC12" s="919"/>
      <c r="AD12" s="919"/>
      <c r="AE12" s="920"/>
    </row>
    <row r="13" spans="1:31" ht="21" customHeight="1">
      <c r="A13" s="932" t="s">
        <v>1119</v>
      </c>
      <c r="B13" s="932"/>
      <c r="C13" s="932"/>
      <c r="D13" s="932"/>
      <c r="E13" s="932"/>
      <c r="F13" s="933"/>
      <c r="G13" s="934">
        <f>入力フォーム!B56</f>
        <v>0</v>
      </c>
      <c r="H13" s="935"/>
      <c r="I13" s="935"/>
      <c r="J13" s="935"/>
      <c r="K13" s="935"/>
      <c r="L13" s="935"/>
      <c r="M13" s="935"/>
      <c r="N13" s="935"/>
      <c r="O13" s="935"/>
      <c r="P13" s="935"/>
      <c r="Q13" s="935"/>
      <c r="R13" s="935"/>
      <c r="S13" s="935"/>
      <c r="T13" s="935"/>
      <c r="U13" s="935"/>
      <c r="V13" s="935"/>
      <c r="W13" s="935"/>
      <c r="X13" s="935"/>
      <c r="Y13" s="935"/>
      <c r="Z13" s="935"/>
      <c r="AA13" s="935"/>
      <c r="AB13" s="935"/>
      <c r="AC13" s="935"/>
      <c r="AD13" s="935"/>
      <c r="AE13" s="935"/>
    </row>
    <row r="14" spans="1:31" s="71" customFormat="1" ht="21" customHeight="1">
      <c r="A14" s="932" t="s">
        <v>1120</v>
      </c>
      <c r="B14" s="932"/>
      <c r="C14" s="932"/>
      <c r="D14" s="932"/>
      <c r="E14" s="932"/>
      <c r="F14" s="933"/>
      <c r="G14" s="934">
        <f>入力フォーム!B59</f>
        <v>0</v>
      </c>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row>
    <row r="15" spans="1:31" ht="14.25" customHeight="1">
      <c r="A15" s="889" t="s">
        <v>220</v>
      </c>
      <c r="B15" s="873"/>
      <c r="C15" s="873"/>
      <c r="D15" s="907"/>
      <c r="E15" s="387" t="str">
        <f>入力フォーム!B68</f>
        <v>□</v>
      </c>
      <c r="F15" s="908" t="s">
        <v>221</v>
      </c>
      <c r="G15" s="908"/>
      <c r="H15" s="72" t="s">
        <v>222</v>
      </c>
      <c r="I15" s="73"/>
      <c r="J15" s="872" t="s">
        <v>223</v>
      </c>
      <c r="K15" s="873"/>
      <c r="L15" s="873"/>
      <c r="M15" s="907"/>
      <c r="N15" s="909" t="str">
        <f>UPPER(入力フォーム!B71)</f>
        <v/>
      </c>
      <c r="O15" s="909"/>
      <c r="P15" s="909"/>
      <c r="Q15" s="909"/>
      <c r="R15" s="909"/>
      <c r="S15" s="910"/>
      <c r="T15" s="889" t="s">
        <v>224</v>
      </c>
      <c r="U15" s="873"/>
      <c r="V15" s="907"/>
      <c r="W15" s="898" t="s">
        <v>203</v>
      </c>
      <c r="X15" s="899"/>
      <c r="Y15" s="899"/>
      <c r="Z15" s="900" t="s">
        <v>204</v>
      </c>
      <c r="AA15" s="899"/>
      <c r="AB15" s="899"/>
      <c r="AC15" s="900" t="s">
        <v>205</v>
      </c>
      <c r="AD15" s="899"/>
      <c r="AE15" s="901"/>
    </row>
    <row r="16" spans="1:31" ht="14.25" customHeight="1">
      <c r="A16" s="902" t="s">
        <v>225</v>
      </c>
      <c r="B16" s="903"/>
      <c r="C16" s="903"/>
      <c r="D16" s="904"/>
      <c r="E16" s="388" t="str">
        <f>入力フォーム!F68</f>
        <v>□</v>
      </c>
      <c r="F16" s="905" t="s">
        <v>226</v>
      </c>
      <c r="G16" s="905"/>
      <c r="H16" s="74" t="s">
        <v>227</v>
      </c>
      <c r="I16" s="75"/>
      <c r="J16" s="902" t="s">
        <v>228</v>
      </c>
      <c r="K16" s="903"/>
      <c r="L16" s="903"/>
      <c r="M16" s="904"/>
      <c r="N16" s="911"/>
      <c r="O16" s="911"/>
      <c r="P16" s="911"/>
      <c r="Q16" s="911"/>
      <c r="R16" s="911"/>
      <c r="S16" s="912"/>
      <c r="T16" s="902" t="s">
        <v>229</v>
      </c>
      <c r="U16" s="903"/>
      <c r="V16" s="904"/>
      <c r="W16" s="906">
        <f>入力フォーム!B75</f>
        <v>0</v>
      </c>
      <c r="X16" s="883"/>
      <c r="Y16" s="883"/>
      <c r="Z16" s="883">
        <f>入力フォーム!D75</f>
        <v>0</v>
      </c>
      <c r="AA16" s="883"/>
      <c r="AB16" s="883"/>
      <c r="AC16" s="883">
        <f>入力フォーム!F75</f>
        <v>0</v>
      </c>
      <c r="AD16" s="883"/>
      <c r="AE16" s="884"/>
    </row>
    <row r="17" spans="1:31" s="79" customFormat="1" ht="25.5" customHeight="1">
      <c r="A17" s="454" t="s">
        <v>1121</v>
      </c>
      <c r="B17" s="76"/>
      <c r="C17" s="76"/>
      <c r="D17" s="76"/>
      <c r="E17" s="76"/>
      <c r="F17" s="76"/>
      <c r="G17" s="76"/>
      <c r="H17" s="76"/>
      <c r="I17" s="76"/>
      <c r="J17" s="76"/>
      <c r="K17" s="77"/>
      <c r="L17" s="77"/>
      <c r="M17" s="77"/>
      <c r="N17" s="77"/>
      <c r="O17" s="77"/>
      <c r="P17" s="77"/>
      <c r="Q17" s="77"/>
      <c r="R17" s="77"/>
      <c r="S17" s="77"/>
      <c r="T17" s="77"/>
      <c r="U17" s="78"/>
      <c r="V17" s="78"/>
      <c r="W17" s="78"/>
      <c r="X17" s="78"/>
      <c r="Y17" s="78"/>
      <c r="Z17" s="78"/>
      <c r="AA17" s="78"/>
      <c r="AB17" s="78"/>
      <c r="AC17" s="78"/>
      <c r="AD17" s="78"/>
      <c r="AE17" s="78"/>
    </row>
    <row r="18" spans="1:31" s="392" customFormat="1" ht="14.25" customHeight="1">
      <c r="A18" s="890" t="s">
        <v>231</v>
      </c>
      <c r="B18" s="891"/>
      <c r="C18" s="891"/>
      <c r="D18" s="891"/>
      <c r="E18" s="892"/>
      <c r="F18" s="973" t="s">
        <v>230</v>
      </c>
      <c r="G18" s="974"/>
      <c r="H18" s="974"/>
      <c r="I18" s="974"/>
      <c r="J18" s="974"/>
      <c r="K18" s="974"/>
      <c r="L18" s="974"/>
      <c r="M18" s="974"/>
      <c r="N18" s="974"/>
      <c r="O18" s="974"/>
      <c r="P18" s="974"/>
      <c r="Q18" s="974"/>
      <c r="R18" s="974"/>
      <c r="S18" s="974"/>
      <c r="T18" s="974"/>
      <c r="U18" s="974"/>
      <c r="V18" s="974"/>
      <c r="W18" s="974"/>
      <c r="X18" s="975"/>
      <c r="Y18" s="964" t="s">
        <v>232</v>
      </c>
      <c r="Z18" s="965"/>
      <c r="AA18" s="965"/>
      <c r="AB18" s="966"/>
      <c r="AC18" s="964" t="s">
        <v>233</v>
      </c>
      <c r="AD18" s="965"/>
      <c r="AE18" s="966"/>
    </row>
    <row r="19" spans="1:31" s="79" customFormat="1" ht="22.5" customHeight="1">
      <c r="A19" s="961" t="str">
        <f>入力フォーム!C11</f>
        <v/>
      </c>
      <c r="B19" s="962"/>
      <c r="C19" s="962"/>
      <c r="D19" s="962"/>
      <c r="E19" s="963"/>
      <c r="F19" s="967" t="str">
        <f>入力フォーム!F11</f>
        <v/>
      </c>
      <c r="G19" s="968"/>
      <c r="H19" s="968"/>
      <c r="I19" s="968"/>
      <c r="J19" s="968"/>
      <c r="K19" s="968"/>
      <c r="L19" s="968"/>
      <c r="M19" s="968"/>
      <c r="N19" s="968"/>
      <c r="O19" s="968"/>
      <c r="P19" s="968"/>
      <c r="Q19" s="968"/>
      <c r="R19" s="968"/>
      <c r="S19" s="968"/>
      <c r="T19" s="968"/>
      <c r="U19" s="968"/>
      <c r="V19" s="968"/>
      <c r="W19" s="968"/>
      <c r="X19" s="969"/>
      <c r="Y19" s="972" t="str">
        <f>入力フォーム!N11</f>
        <v/>
      </c>
      <c r="Z19" s="970"/>
      <c r="AA19" s="970" t="str">
        <f>入力フォーム!P11</f>
        <v/>
      </c>
      <c r="AB19" s="971"/>
      <c r="AC19" s="967" t="str">
        <f>入力フォーム!R11</f>
        <v/>
      </c>
      <c r="AD19" s="968"/>
      <c r="AE19" s="969"/>
    </row>
    <row r="20" spans="1:31" s="79" customFormat="1" ht="22.5" customHeight="1">
      <c r="A20" s="961" t="str">
        <f>入力フォーム!C12</f>
        <v/>
      </c>
      <c r="B20" s="962"/>
      <c r="C20" s="962"/>
      <c r="D20" s="962"/>
      <c r="E20" s="963"/>
      <c r="F20" s="967" t="str">
        <f>入力フォーム!F12</f>
        <v/>
      </c>
      <c r="G20" s="968"/>
      <c r="H20" s="968"/>
      <c r="I20" s="968"/>
      <c r="J20" s="968"/>
      <c r="K20" s="968"/>
      <c r="L20" s="968"/>
      <c r="M20" s="968"/>
      <c r="N20" s="968"/>
      <c r="O20" s="968"/>
      <c r="P20" s="968"/>
      <c r="Q20" s="968"/>
      <c r="R20" s="968"/>
      <c r="S20" s="968"/>
      <c r="T20" s="968"/>
      <c r="U20" s="968"/>
      <c r="V20" s="968"/>
      <c r="W20" s="968"/>
      <c r="X20" s="969"/>
      <c r="Y20" s="972" t="str">
        <f>入力フォーム!N12</f>
        <v/>
      </c>
      <c r="Z20" s="970"/>
      <c r="AA20" s="970" t="str">
        <f>入力フォーム!P12</f>
        <v/>
      </c>
      <c r="AB20" s="971"/>
      <c r="AC20" s="967" t="str">
        <f>入力フォーム!R12</f>
        <v/>
      </c>
      <c r="AD20" s="968"/>
      <c r="AE20" s="969"/>
    </row>
    <row r="21" spans="1:31" s="79" customFormat="1" ht="22.5" customHeight="1">
      <c r="A21" s="961" t="str">
        <f>入力フォーム!C13</f>
        <v/>
      </c>
      <c r="B21" s="962"/>
      <c r="C21" s="962"/>
      <c r="D21" s="962"/>
      <c r="E21" s="963"/>
      <c r="F21" s="967" t="str">
        <f>入力フォーム!F13</f>
        <v/>
      </c>
      <c r="G21" s="968"/>
      <c r="H21" s="968"/>
      <c r="I21" s="968"/>
      <c r="J21" s="968"/>
      <c r="K21" s="968"/>
      <c r="L21" s="968"/>
      <c r="M21" s="968"/>
      <c r="N21" s="968"/>
      <c r="O21" s="968"/>
      <c r="P21" s="968"/>
      <c r="Q21" s="968"/>
      <c r="R21" s="968"/>
      <c r="S21" s="968"/>
      <c r="T21" s="968"/>
      <c r="U21" s="968"/>
      <c r="V21" s="968"/>
      <c r="W21" s="968"/>
      <c r="X21" s="969"/>
      <c r="Y21" s="972" t="str">
        <f>入力フォーム!N13</f>
        <v/>
      </c>
      <c r="Z21" s="970"/>
      <c r="AA21" s="970" t="str">
        <f>入力フォーム!P13</f>
        <v/>
      </c>
      <c r="AB21" s="971"/>
      <c r="AC21" s="967" t="str">
        <f>入力フォーム!R13</f>
        <v/>
      </c>
      <c r="AD21" s="968"/>
      <c r="AE21" s="969"/>
    </row>
    <row r="22" spans="1:31" ht="25.5" customHeight="1">
      <c r="A22" s="80" t="s">
        <v>234</v>
      </c>
      <c r="B22" s="81"/>
      <c r="C22" s="81"/>
      <c r="D22" s="81"/>
      <c r="E22" s="81"/>
      <c r="F22" s="81"/>
      <c r="G22" s="81"/>
      <c r="H22" s="81"/>
      <c r="I22" s="81"/>
      <c r="J22" s="81"/>
      <c r="K22" s="81"/>
      <c r="L22" s="81"/>
      <c r="M22" s="81"/>
      <c r="N22" s="81"/>
      <c r="O22" s="81"/>
      <c r="P22" s="81"/>
      <c r="Q22" s="76"/>
      <c r="R22" s="79"/>
      <c r="S22" s="82"/>
      <c r="T22" s="82"/>
      <c r="U22" s="82"/>
      <c r="V22" s="82"/>
      <c r="W22" s="82"/>
      <c r="X22" s="82"/>
      <c r="Y22" s="82"/>
      <c r="Z22" s="82"/>
      <c r="AA22" s="82"/>
      <c r="AB22" s="82"/>
      <c r="AC22" s="82"/>
      <c r="AD22" s="82"/>
      <c r="AE22" s="78"/>
    </row>
    <row r="23" spans="1:31" ht="14.25" customHeight="1">
      <c r="A23" s="889" t="s">
        <v>119</v>
      </c>
      <c r="B23" s="873"/>
      <c r="C23" s="873"/>
      <c r="D23" s="873"/>
      <c r="E23" s="873"/>
      <c r="F23" s="873"/>
      <c r="G23" s="873"/>
      <c r="H23" s="873"/>
      <c r="I23" s="874"/>
      <c r="J23" s="889" t="s">
        <v>120</v>
      </c>
      <c r="K23" s="873"/>
      <c r="L23" s="873"/>
      <c r="M23" s="873"/>
      <c r="N23" s="873"/>
      <c r="O23" s="873"/>
      <c r="P23" s="873"/>
      <c r="Q23" s="873"/>
      <c r="R23" s="873"/>
      <c r="S23" s="873"/>
      <c r="T23" s="874"/>
      <c r="U23" s="890" t="s">
        <v>235</v>
      </c>
      <c r="V23" s="891"/>
      <c r="W23" s="891"/>
      <c r="X23" s="892"/>
      <c r="Y23" s="891" t="s">
        <v>236</v>
      </c>
      <c r="Z23" s="891"/>
      <c r="AA23" s="891"/>
      <c r="AB23" s="892"/>
      <c r="AC23" s="889" t="s">
        <v>237</v>
      </c>
      <c r="AD23" s="893"/>
      <c r="AE23" s="894"/>
    </row>
    <row r="24" spans="1:31" ht="16.5">
      <c r="A24" s="863" t="s">
        <v>238</v>
      </c>
      <c r="B24" s="864"/>
      <c r="C24" s="864"/>
      <c r="D24" s="864"/>
      <c r="E24" s="864"/>
      <c r="F24" s="864"/>
      <c r="G24" s="864"/>
      <c r="H24" s="864"/>
      <c r="I24" s="865"/>
      <c r="J24" s="863" t="s">
        <v>239</v>
      </c>
      <c r="K24" s="864"/>
      <c r="L24" s="864"/>
      <c r="M24" s="864"/>
      <c r="N24" s="864"/>
      <c r="O24" s="864"/>
      <c r="P24" s="864"/>
      <c r="Q24" s="864"/>
      <c r="R24" s="864"/>
      <c r="S24" s="864"/>
      <c r="T24" s="865"/>
      <c r="U24" s="895" t="s">
        <v>240</v>
      </c>
      <c r="V24" s="896"/>
      <c r="W24" s="896" t="s">
        <v>241</v>
      </c>
      <c r="X24" s="897"/>
      <c r="Y24" s="895" t="s">
        <v>240</v>
      </c>
      <c r="Z24" s="896"/>
      <c r="AA24" s="896" t="s">
        <v>241</v>
      </c>
      <c r="AB24" s="897"/>
      <c r="AC24" s="863" t="s">
        <v>242</v>
      </c>
      <c r="AD24" s="864"/>
      <c r="AE24" s="865"/>
    </row>
    <row r="25" spans="1:31" s="83" customFormat="1" ht="29.1" customHeight="1">
      <c r="A25" s="876">
        <f>入力フォーム!C167</f>
        <v>0</v>
      </c>
      <c r="B25" s="877"/>
      <c r="C25" s="877"/>
      <c r="D25" s="877"/>
      <c r="E25" s="877"/>
      <c r="F25" s="877"/>
      <c r="G25" s="877"/>
      <c r="H25" s="877"/>
      <c r="I25" s="878"/>
      <c r="J25" s="879">
        <f>入力フォーム!K167</f>
        <v>0</v>
      </c>
      <c r="K25" s="880"/>
      <c r="L25" s="880"/>
      <c r="M25" s="880"/>
      <c r="N25" s="880"/>
      <c r="O25" s="880"/>
      <c r="P25" s="880"/>
      <c r="Q25" s="880"/>
      <c r="R25" s="880"/>
      <c r="S25" s="880"/>
      <c r="T25" s="881"/>
      <c r="U25" s="882">
        <f>入力フォーム!V167</f>
        <v>0</v>
      </c>
      <c r="V25" s="883"/>
      <c r="W25" s="883">
        <f>入力フォーム!X167</f>
        <v>0</v>
      </c>
      <c r="X25" s="884"/>
      <c r="Y25" s="882">
        <f>IF(入力フォーム!Z167&lt;&gt;"",入力フォーム!Z167,IF(入力フォーム!Z166&lt;&gt;"",入力フォーム!Z166,入力フォーム!Z165))</f>
        <v>0</v>
      </c>
      <c r="Z25" s="883"/>
      <c r="AA25" s="883">
        <f>IF(入力フォーム!AB25&lt;&gt;"",入力フォーム!AB167,IF(入力フォーム!AB166&lt;&gt;"",入力フォーム!AB166,入力フォーム!AB165))</f>
        <v>0</v>
      </c>
      <c r="AB25" s="884"/>
      <c r="AC25" s="885">
        <f>SUM(入力フォーム!AD165:AE167)</f>
        <v>0</v>
      </c>
      <c r="AD25" s="886"/>
      <c r="AE25" s="887"/>
    </row>
    <row r="26" spans="1:31" ht="14.25" hidden="1" customHeight="1"/>
    <row r="27" spans="1:31" ht="14.25" hidden="1" customHeight="1"/>
    <row r="28" spans="1:31" ht="14.25" hidden="1" customHeight="1"/>
    <row r="29" spans="1:31" ht="25.5" customHeight="1">
      <c r="A29" s="81" t="s">
        <v>1088</v>
      </c>
      <c r="B29" s="80"/>
      <c r="C29" s="80"/>
      <c r="D29" s="80"/>
      <c r="E29" s="80"/>
      <c r="F29" s="80"/>
      <c r="G29" s="80"/>
      <c r="H29" s="80"/>
      <c r="I29" s="80"/>
      <c r="J29" s="80"/>
      <c r="K29" s="80"/>
      <c r="L29" s="80"/>
      <c r="M29" s="80"/>
      <c r="N29" s="80"/>
      <c r="O29" s="80"/>
      <c r="P29" s="80"/>
      <c r="Q29" s="80"/>
      <c r="R29" s="80"/>
      <c r="S29" s="80"/>
      <c r="T29" s="80"/>
      <c r="U29" s="84"/>
      <c r="V29" s="84"/>
      <c r="W29" s="84"/>
      <c r="X29" s="84"/>
      <c r="Y29" s="84"/>
      <c r="Z29" s="84"/>
      <c r="AA29" s="84"/>
      <c r="AB29" s="84"/>
      <c r="AC29" s="84"/>
      <c r="AD29" s="63"/>
      <c r="AE29" s="63"/>
    </row>
    <row r="30" spans="1:31" ht="14.25" customHeight="1">
      <c r="A30" s="368" t="str">
        <f>入力フォーム!B181</f>
        <v>□</v>
      </c>
      <c r="B30" s="888" t="s">
        <v>243</v>
      </c>
      <c r="C30" s="888"/>
      <c r="D30" s="888"/>
      <c r="E30" s="888"/>
      <c r="F30" s="888"/>
      <c r="G30" s="85"/>
      <c r="H30" s="888" t="s">
        <v>244</v>
      </c>
      <c r="I30" s="888"/>
      <c r="J30" s="888"/>
      <c r="K30" s="888"/>
      <c r="L30" s="888"/>
      <c r="M30" s="888"/>
      <c r="N30" s="86" t="s">
        <v>245</v>
      </c>
      <c r="O30" s="846" t="str">
        <f>入力フォーム!J182&amp;""</f>
        <v/>
      </c>
      <c r="P30" s="846"/>
      <c r="Q30" s="846"/>
      <c r="R30" s="846"/>
      <c r="S30" s="87" t="s">
        <v>246</v>
      </c>
      <c r="T30" s="86"/>
      <c r="U30" s="85" t="str">
        <f>入力フォーム!C184</f>
        <v>□</v>
      </c>
      <c r="V30" s="888" t="s">
        <v>247</v>
      </c>
      <c r="W30" s="888"/>
      <c r="X30" s="888"/>
      <c r="Y30" s="888"/>
      <c r="Z30" s="85" t="str">
        <f>入力フォーム!M184</f>
        <v>□</v>
      </c>
      <c r="AA30" s="888" t="s">
        <v>248</v>
      </c>
      <c r="AB30" s="888"/>
      <c r="AC30" s="888"/>
      <c r="AD30" s="888"/>
      <c r="AE30" s="88"/>
    </row>
    <row r="31" spans="1:31" ht="14.25" customHeight="1">
      <c r="A31" s="89"/>
      <c r="B31" s="90"/>
      <c r="C31" s="90"/>
      <c r="D31" s="90"/>
      <c r="E31" s="90"/>
      <c r="F31" s="90"/>
      <c r="G31" s="91"/>
      <c r="H31" s="869" t="s">
        <v>249</v>
      </c>
      <c r="I31" s="869"/>
      <c r="J31" s="869"/>
      <c r="K31" s="869"/>
      <c r="L31" s="69"/>
      <c r="M31" s="69"/>
      <c r="N31" s="69" t="s">
        <v>245</v>
      </c>
      <c r="O31" s="846" t="str">
        <f>入力フォーム!J183&amp;""</f>
        <v/>
      </c>
      <c r="P31" s="846"/>
      <c r="Q31" s="846"/>
      <c r="R31" s="846"/>
      <c r="S31" s="92" t="s">
        <v>246</v>
      </c>
      <c r="T31" s="69"/>
      <c r="U31" s="91" t="str">
        <f>入力フォーム!H184</f>
        <v>□</v>
      </c>
      <c r="V31" s="870" t="s">
        <v>250</v>
      </c>
      <c r="W31" s="870"/>
      <c r="X31" s="870"/>
      <c r="Y31" s="870"/>
      <c r="Z31" s="69"/>
      <c r="AA31" s="871" t="s">
        <v>251</v>
      </c>
      <c r="AB31" s="871"/>
      <c r="AC31" s="871"/>
      <c r="AD31" s="871"/>
      <c r="AE31" s="93"/>
    </row>
    <row r="32" spans="1:31" ht="14.25" customHeight="1">
      <c r="A32" s="369" t="str">
        <f>入力フォーム!B179</f>
        <v>□</v>
      </c>
      <c r="B32" s="875" t="s">
        <v>252</v>
      </c>
      <c r="C32" s="875"/>
      <c r="D32" s="875"/>
      <c r="E32" s="875"/>
      <c r="F32" s="875"/>
      <c r="G32" s="94"/>
      <c r="H32" s="95"/>
      <c r="I32" s="95"/>
      <c r="J32" s="95"/>
      <c r="K32" s="95"/>
      <c r="L32" s="95"/>
      <c r="M32" s="95"/>
      <c r="N32" s="95"/>
      <c r="O32" s="95"/>
      <c r="P32" s="95"/>
      <c r="Q32" s="95"/>
      <c r="R32" s="95"/>
      <c r="S32" s="95"/>
      <c r="T32" s="95"/>
      <c r="U32" s="94"/>
      <c r="V32" s="94"/>
      <c r="W32" s="94"/>
      <c r="X32" s="94"/>
      <c r="Y32" s="94"/>
      <c r="Z32" s="94"/>
      <c r="AA32" s="94"/>
      <c r="AB32" s="94"/>
      <c r="AC32" s="94"/>
      <c r="AD32" s="94"/>
      <c r="AE32" s="96"/>
    </row>
    <row r="33" spans="1:31" s="79" customFormat="1" ht="25.5" customHeight="1">
      <c r="A33" s="76" t="s">
        <v>258</v>
      </c>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1:31" ht="14.25" customHeight="1">
      <c r="A34" s="97"/>
      <c r="B34" s="872" t="s">
        <v>260</v>
      </c>
      <c r="C34" s="873"/>
      <c r="D34" s="874"/>
      <c r="E34" s="872" t="s">
        <v>259</v>
      </c>
      <c r="F34" s="873"/>
      <c r="G34" s="873"/>
      <c r="H34" s="873"/>
      <c r="I34" s="873"/>
      <c r="J34" s="873"/>
      <c r="K34" s="873"/>
      <c r="L34" s="873"/>
      <c r="M34" s="873"/>
      <c r="N34" s="874"/>
      <c r="O34" s="872" t="s">
        <v>261</v>
      </c>
      <c r="P34" s="873"/>
      <c r="Q34" s="873"/>
      <c r="R34" s="874"/>
      <c r="S34" s="872" t="s">
        <v>262</v>
      </c>
      <c r="T34" s="873"/>
      <c r="U34" s="873"/>
      <c r="V34" s="873"/>
      <c r="W34" s="873"/>
      <c r="X34" s="873"/>
      <c r="Y34" s="873"/>
      <c r="Z34" s="874"/>
      <c r="AA34" s="872" t="s">
        <v>263</v>
      </c>
      <c r="AB34" s="873"/>
      <c r="AC34" s="873"/>
      <c r="AD34" s="873"/>
      <c r="AE34" s="874"/>
    </row>
    <row r="35" spans="1:31" s="43" customFormat="1" ht="14.25" customHeight="1">
      <c r="A35" s="98"/>
      <c r="B35" s="863" t="s">
        <v>265</v>
      </c>
      <c r="C35" s="864"/>
      <c r="D35" s="865"/>
      <c r="E35" s="863" t="s">
        <v>264</v>
      </c>
      <c r="F35" s="864"/>
      <c r="G35" s="864"/>
      <c r="H35" s="864"/>
      <c r="I35" s="864"/>
      <c r="J35" s="864"/>
      <c r="K35" s="864"/>
      <c r="L35" s="864"/>
      <c r="M35" s="864"/>
      <c r="N35" s="865"/>
      <c r="O35" s="863" t="s">
        <v>266</v>
      </c>
      <c r="P35" s="864"/>
      <c r="Q35" s="864"/>
      <c r="R35" s="865"/>
      <c r="S35" s="863" t="s">
        <v>267</v>
      </c>
      <c r="T35" s="864"/>
      <c r="U35" s="864"/>
      <c r="V35" s="864"/>
      <c r="W35" s="864"/>
      <c r="X35" s="864"/>
      <c r="Y35" s="864"/>
      <c r="Z35" s="865"/>
      <c r="AA35" s="863" t="s">
        <v>268</v>
      </c>
      <c r="AB35" s="864"/>
      <c r="AC35" s="864"/>
      <c r="AD35" s="864"/>
      <c r="AE35" s="865"/>
    </row>
    <row r="36" spans="1:31" ht="14.25" customHeight="1">
      <c r="A36" s="866" t="s">
        <v>269</v>
      </c>
      <c r="B36" s="845" t="str">
        <f>入力フォーム!B127&amp;""</f>
        <v/>
      </c>
      <c r="C36" s="846"/>
      <c r="D36" s="847"/>
      <c r="E36" s="853" t="str">
        <f>入力フォーム!D127&amp;""</f>
        <v/>
      </c>
      <c r="F36" s="854"/>
      <c r="G36" s="854"/>
      <c r="H36" s="854"/>
      <c r="I36" s="854"/>
      <c r="J36" s="854"/>
      <c r="K36" s="854"/>
      <c r="L36" s="854"/>
      <c r="M36" s="854"/>
      <c r="N36" s="855"/>
      <c r="O36" s="867" t="str">
        <f>入力フォーム!W127</f>
        <v>□</v>
      </c>
      <c r="P36" s="99" t="s">
        <v>270</v>
      </c>
      <c r="Q36" s="868" t="str">
        <f>入力フォーム!W128</f>
        <v>□</v>
      </c>
      <c r="R36" s="100" t="s">
        <v>271</v>
      </c>
      <c r="S36" s="839" t="str">
        <f>入力フォーム!Z127&amp;""</f>
        <v/>
      </c>
      <c r="T36" s="840"/>
      <c r="U36" s="840"/>
      <c r="V36" s="840"/>
      <c r="W36" s="840"/>
      <c r="X36" s="840"/>
      <c r="Y36" s="840"/>
      <c r="Z36" s="841"/>
      <c r="AA36" s="845" t="str">
        <f>UPPER(入力フォーム!AG127)&amp;""</f>
        <v/>
      </c>
      <c r="AB36" s="846"/>
      <c r="AC36" s="846"/>
      <c r="AD36" s="846"/>
      <c r="AE36" s="847"/>
    </row>
    <row r="37" spans="1:31" s="71" customFormat="1" ht="14.25" customHeight="1">
      <c r="A37" s="852"/>
      <c r="B37" s="848"/>
      <c r="C37" s="849"/>
      <c r="D37" s="850"/>
      <c r="E37" s="856"/>
      <c r="F37" s="857"/>
      <c r="G37" s="857"/>
      <c r="H37" s="857"/>
      <c r="I37" s="857"/>
      <c r="J37" s="857"/>
      <c r="K37" s="857"/>
      <c r="L37" s="857"/>
      <c r="M37" s="857"/>
      <c r="N37" s="858"/>
      <c r="O37" s="860"/>
      <c r="P37" s="101" t="s">
        <v>272</v>
      </c>
      <c r="Q37" s="862"/>
      <c r="R37" s="102" t="s">
        <v>273</v>
      </c>
      <c r="S37" s="842"/>
      <c r="T37" s="843"/>
      <c r="U37" s="843"/>
      <c r="V37" s="843"/>
      <c r="W37" s="843"/>
      <c r="X37" s="843"/>
      <c r="Y37" s="843"/>
      <c r="Z37" s="844"/>
      <c r="AA37" s="848"/>
      <c r="AB37" s="849"/>
      <c r="AC37" s="849"/>
      <c r="AD37" s="849"/>
      <c r="AE37" s="850"/>
    </row>
    <row r="38" spans="1:31" ht="14.25" customHeight="1">
      <c r="A38" s="851" t="s">
        <v>85</v>
      </c>
      <c r="B38" s="845" t="str">
        <f>入力フォーム!B129&amp;""</f>
        <v/>
      </c>
      <c r="C38" s="846"/>
      <c r="D38" s="847"/>
      <c r="E38" s="853" t="str">
        <f>入力フォーム!D129&amp;""</f>
        <v/>
      </c>
      <c r="F38" s="854"/>
      <c r="G38" s="854"/>
      <c r="H38" s="854"/>
      <c r="I38" s="854"/>
      <c r="J38" s="854"/>
      <c r="K38" s="854"/>
      <c r="L38" s="854"/>
      <c r="M38" s="854"/>
      <c r="N38" s="855"/>
      <c r="O38" s="859" t="str">
        <f>入力フォーム!W129</f>
        <v>□</v>
      </c>
      <c r="P38" s="103" t="s">
        <v>270</v>
      </c>
      <c r="Q38" s="861" t="str">
        <f>入力フォーム!W130</f>
        <v>□</v>
      </c>
      <c r="R38" s="104" t="s">
        <v>271</v>
      </c>
      <c r="S38" s="839" t="str">
        <f>入力フォーム!Z129&amp;""</f>
        <v/>
      </c>
      <c r="T38" s="840"/>
      <c r="U38" s="840"/>
      <c r="V38" s="840"/>
      <c r="W38" s="840"/>
      <c r="X38" s="840"/>
      <c r="Y38" s="840"/>
      <c r="Z38" s="841"/>
      <c r="AA38" s="845" t="str">
        <f>UPPER(入力フォーム!AG129)&amp;""</f>
        <v/>
      </c>
      <c r="AB38" s="846"/>
      <c r="AC38" s="846"/>
      <c r="AD38" s="846"/>
      <c r="AE38" s="847"/>
    </row>
    <row r="39" spans="1:31" s="71" customFormat="1" ht="14.25" customHeight="1">
      <c r="A39" s="852"/>
      <c r="B39" s="848"/>
      <c r="C39" s="849"/>
      <c r="D39" s="850"/>
      <c r="E39" s="856"/>
      <c r="F39" s="857"/>
      <c r="G39" s="857"/>
      <c r="H39" s="857"/>
      <c r="I39" s="857"/>
      <c r="J39" s="857"/>
      <c r="K39" s="857"/>
      <c r="L39" s="857"/>
      <c r="M39" s="857"/>
      <c r="N39" s="858"/>
      <c r="O39" s="860"/>
      <c r="P39" s="101" t="s">
        <v>272</v>
      </c>
      <c r="Q39" s="862"/>
      <c r="R39" s="102" t="s">
        <v>273</v>
      </c>
      <c r="S39" s="842"/>
      <c r="T39" s="843"/>
      <c r="U39" s="843"/>
      <c r="V39" s="843"/>
      <c r="W39" s="843"/>
      <c r="X39" s="843"/>
      <c r="Y39" s="843"/>
      <c r="Z39" s="844"/>
      <c r="AA39" s="848"/>
      <c r="AB39" s="849"/>
      <c r="AC39" s="849"/>
      <c r="AD39" s="849"/>
      <c r="AE39" s="850"/>
    </row>
    <row r="40" spans="1:31" ht="14.25" hidden="1" customHeight="1">
      <c r="A40" s="851" t="s">
        <v>86</v>
      </c>
      <c r="B40" s="845" t="str">
        <f>入力フォーム!B131&amp;""</f>
        <v/>
      </c>
      <c r="C40" s="846"/>
      <c r="D40" s="847"/>
      <c r="E40" s="853" t="str">
        <f>入力フォーム!D131&amp;""</f>
        <v/>
      </c>
      <c r="F40" s="854"/>
      <c r="G40" s="854"/>
      <c r="H40" s="854"/>
      <c r="I40" s="854"/>
      <c r="J40" s="854"/>
      <c r="K40" s="854"/>
      <c r="L40" s="854"/>
      <c r="M40" s="854"/>
      <c r="N40" s="855"/>
      <c r="O40" s="859" t="str">
        <f>入力フォーム!W131</f>
        <v>□</v>
      </c>
      <c r="P40" s="103" t="s">
        <v>270</v>
      </c>
      <c r="Q40" s="861" t="str">
        <f>入力フォーム!W132</f>
        <v>□</v>
      </c>
      <c r="R40" s="104" t="s">
        <v>271</v>
      </c>
      <c r="S40" s="839" t="str">
        <f>入力フォーム!Z131&amp;""</f>
        <v/>
      </c>
      <c r="T40" s="840"/>
      <c r="U40" s="840"/>
      <c r="V40" s="840"/>
      <c r="W40" s="840"/>
      <c r="X40" s="840"/>
      <c r="Y40" s="840"/>
      <c r="Z40" s="841"/>
      <c r="AA40" s="845" t="str">
        <f>UPPER(入力フォーム!AG131)&amp;""</f>
        <v/>
      </c>
      <c r="AB40" s="846"/>
      <c r="AC40" s="846"/>
      <c r="AD40" s="846"/>
      <c r="AE40" s="847"/>
    </row>
    <row r="41" spans="1:31" ht="14.25" hidden="1" customHeight="1">
      <c r="A41" s="852"/>
      <c r="B41" s="848"/>
      <c r="C41" s="849"/>
      <c r="D41" s="850"/>
      <c r="E41" s="856"/>
      <c r="F41" s="857"/>
      <c r="G41" s="857"/>
      <c r="H41" s="857"/>
      <c r="I41" s="857"/>
      <c r="J41" s="857"/>
      <c r="K41" s="857"/>
      <c r="L41" s="857"/>
      <c r="M41" s="857"/>
      <c r="N41" s="858"/>
      <c r="O41" s="860"/>
      <c r="P41" s="101" t="s">
        <v>272</v>
      </c>
      <c r="Q41" s="862"/>
      <c r="R41" s="102" t="s">
        <v>273</v>
      </c>
      <c r="S41" s="842"/>
      <c r="T41" s="843"/>
      <c r="U41" s="843"/>
      <c r="V41" s="843"/>
      <c r="W41" s="843"/>
      <c r="X41" s="843"/>
      <c r="Y41" s="843"/>
      <c r="Z41" s="844"/>
      <c r="AA41" s="848"/>
      <c r="AB41" s="849"/>
      <c r="AC41" s="849"/>
      <c r="AD41" s="849"/>
      <c r="AE41" s="850"/>
    </row>
    <row r="42" spans="1:31" ht="14.25" hidden="1" customHeight="1">
      <c r="A42" s="851" t="s">
        <v>1084</v>
      </c>
      <c r="B42" s="845" t="str">
        <f>入力フォーム!B133&amp;""</f>
        <v/>
      </c>
      <c r="C42" s="846"/>
      <c r="D42" s="847"/>
      <c r="E42" s="853" t="str">
        <f>入力フォーム!D133&amp;""</f>
        <v/>
      </c>
      <c r="F42" s="854"/>
      <c r="G42" s="854"/>
      <c r="H42" s="854"/>
      <c r="I42" s="854"/>
      <c r="J42" s="854"/>
      <c r="K42" s="854"/>
      <c r="L42" s="854"/>
      <c r="M42" s="854"/>
      <c r="N42" s="855"/>
      <c r="O42" s="859" t="str">
        <f>入力フォーム!W133</f>
        <v>□</v>
      </c>
      <c r="P42" s="103" t="s">
        <v>270</v>
      </c>
      <c r="Q42" s="861" t="str">
        <f>入力フォーム!W134</f>
        <v>□</v>
      </c>
      <c r="R42" s="104" t="s">
        <v>271</v>
      </c>
      <c r="S42" s="839" t="str">
        <f>入力フォーム!Z133&amp;""</f>
        <v/>
      </c>
      <c r="T42" s="840"/>
      <c r="U42" s="840"/>
      <c r="V42" s="840"/>
      <c r="W42" s="840"/>
      <c r="X42" s="840"/>
      <c r="Y42" s="840"/>
      <c r="Z42" s="841"/>
      <c r="AA42" s="845" t="str">
        <f>UPPER(入力フォーム!AG133)&amp;""</f>
        <v/>
      </c>
      <c r="AB42" s="846"/>
      <c r="AC42" s="846"/>
      <c r="AD42" s="846"/>
      <c r="AE42" s="847"/>
    </row>
    <row r="43" spans="1:31" ht="14.25" hidden="1" customHeight="1">
      <c r="A43" s="852"/>
      <c r="B43" s="848"/>
      <c r="C43" s="849"/>
      <c r="D43" s="850"/>
      <c r="E43" s="856"/>
      <c r="F43" s="857"/>
      <c r="G43" s="857"/>
      <c r="H43" s="857"/>
      <c r="I43" s="857"/>
      <c r="J43" s="857"/>
      <c r="K43" s="857"/>
      <c r="L43" s="857"/>
      <c r="M43" s="857"/>
      <c r="N43" s="858"/>
      <c r="O43" s="860"/>
      <c r="P43" s="101" t="s">
        <v>272</v>
      </c>
      <c r="Q43" s="862"/>
      <c r="R43" s="102" t="s">
        <v>273</v>
      </c>
      <c r="S43" s="842"/>
      <c r="T43" s="843"/>
      <c r="U43" s="843"/>
      <c r="V43" s="843"/>
      <c r="W43" s="843"/>
      <c r="X43" s="843"/>
      <c r="Y43" s="843"/>
      <c r="Z43" s="844"/>
      <c r="AA43" s="848"/>
      <c r="AB43" s="849"/>
      <c r="AC43" s="849"/>
      <c r="AD43" s="849"/>
      <c r="AE43" s="850"/>
    </row>
    <row r="44" spans="1:31" s="66" customFormat="1" ht="25.5" customHeight="1">
      <c r="A44" s="105" t="s">
        <v>274</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row>
    <row r="45" spans="1:31" s="106" customFormat="1" ht="14.25" customHeight="1">
      <c r="A45" s="994" t="s">
        <v>1142</v>
      </c>
      <c r="B45" s="995"/>
      <c r="C45" s="995"/>
      <c r="D45" s="996"/>
      <c r="E45" s="984" t="str">
        <f>入力フォーム!B229&amp;""</f>
        <v/>
      </c>
      <c r="F45" s="984"/>
      <c r="G45" s="984"/>
      <c r="H45" s="985"/>
      <c r="I45" s="994" t="s">
        <v>275</v>
      </c>
      <c r="J45" s="995"/>
      <c r="K45" s="995"/>
      <c r="L45" s="996"/>
      <c r="M45" s="980" t="str">
        <f>入力フォーム!B236&amp;""</f>
        <v/>
      </c>
      <c r="N45" s="980"/>
      <c r="O45" s="980"/>
      <c r="P45" s="980"/>
      <c r="Q45" s="980"/>
      <c r="R45" s="980"/>
      <c r="S45" s="980"/>
      <c r="T45" s="980"/>
      <c r="U45" s="980"/>
      <c r="V45" s="980"/>
      <c r="W45" s="980"/>
      <c r="X45" s="980"/>
      <c r="Y45" s="980"/>
      <c r="Z45" s="980"/>
      <c r="AA45" s="980"/>
      <c r="AB45" s="980"/>
      <c r="AC45" s="980"/>
      <c r="AD45" s="980"/>
      <c r="AE45" s="981"/>
    </row>
    <row r="46" spans="1:31" s="43" customFormat="1" ht="14.25" customHeight="1">
      <c r="A46" s="921" t="s">
        <v>265</v>
      </c>
      <c r="B46" s="922"/>
      <c r="C46" s="922"/>
      <c r="D46" s="923"/>
      <c r="E46" s="986"/>
      <c r="F46" s="986"/>
      <c r="G46" s="986"/>
      <c r="H46" s="987"/>
      <c r="I46" s="921" t="s">
        <v>264</v>
      </c>
      <c r="J46" s="922"/>
      <c r="K46" s="922"/>
      <c r="L46" s="923"/>
      <c r="M46" s="982"/>
      <c r="N46" s="982"/>
      <c r="O46" s="982"/>
      <c r="P46" s="982"/>
      <c r="Q46" s="982"/>
      <c r="R46" s="982"/>
      <c r="S46" s="982"/>
      <c r="T46" s="982"/>
      <c r="U46" s="982"/>
      <c r="V46" s="982"/>
      <c r="W46" s="982"/>
      <c r="X46" s="982"/>
      <c r="Y46" s="982"/>
      <c r="Z46" s="982"/>
      <c r="AA46" s="982"/>
      <c r="AB46" s="982"/>
      <c r="AC46" s="982"/>
      <c r="AD46" s="982"/>
      <c r="AE46" s="983"/>
    </row>
    <row r="47" spans="1:31" s="43" customFormat="1" ht="14.25" customHeight="1">
      <c r="A47" s="994" t="s">
        <v>276</v>
      </c>
      <c r="B47" s="995"/>
      <c r="C47" s="995"/>
      <c r="D47" s="996"/>
      <c r="E47" s="980" t="str">
        <f>入力フォーム!B246&amp;""</f>
        <v/>
      </c>
      <c r="F47" s="980"/>
      <c r="G47" s="980"/>
      <c r="H47" s="980"/>
      <c r="I47" s="980"/>
      <c r="J47" s="980"/>
      <c r="K47" s="980"/>
      <c r="L47" s="980"/>
      <c r="M47" s="980"/>
      <c r="N47" s="980"/>
      <c r="O47" s="980"/>
      <c r="P47" s="980"/>
      <c r="Q47" s="980"/>
      <c r="R47" s="980"/>
      <c r="S47" s="980"/>
      <c r="T47" s="980"/>
      <c r="U47" s="981"/>
      <c r="V47" s="994" t="s">
        <v>1143</v>
      </c>
      <c r="W47" s="995"/>
      <c r="X47" s="995"/>
      <c r="Y47" s="995"/>
      <c r="Z47" s="996"/>
      <c r="AA47" s="976">
        <f>入力フォーム!B249</f>
        <v>0</v>
      </c>
      <c r="AB47" s="976"/>
      <c r="AC47" s="976"/>
      <c r="AD47" s="976"/>
      <c r="AE47" s="977"/>
    </row>
    <row r="48" spans="1:31" ht="14.25" customHeight="1">
      <c r="A48" s="921" t="s">
        <v>219</v>
      </c>
      <c r="B48" s="922"/>
      <c r="C48" s="922"/>
      <c r="D48" s="923"/>
      <c r="E48" s="988"/>
      <c r="F48" s="988"/>
      <c r="G48" s="988"/>
      <c r="H48" s="988"/>
      <c r="I48" s="988"/>
      <c r="J48" s="988"/>
      <c r="K48" s="988"/>
      <c r="L48" s="988"/>
      <c r="M48" s="988"/>
      <c r="N48" s="988"/>
      <c r="O48" s="988"/>
      <c r="P48" s="988"/>
      <c r="Q48" s="988"/>
      <c r="R48" s="988"/>
      <c r="S48" s="988"/>
      <c r="T48" s="988"/>
      <c r="U48" s="989"/>
      <c r="V48" s="921" t="s">
        <v>1144</v>
      </c>
      <c r="W48" s="922"/>
      <c r="X48" s="922"/>
      <c r="Y48" s="922"/>
      <c r="Z48" s="923"/>
      <c r="AA48" s="978"/>
      <c r="AB48" s="978"/>
      <c r="AC48" s="978"/>
      <c r="AD48" s="978"/>
      <c r="AE48" s="979"/>
    </row>
    <row r="49" spans="1:31" s="43" customFormat="1" ht="14.25" customHeight="1">
      <c r="A49" s="994" t="s">
        <v>210</v>
      </c>
      <c r="B49" s="995"/>
      <c r="C49" s="995"/>
      <c r="D49" s="996"/>
      <c r="E49" s="984" t="str">
        <f>入力フォーム!B252&amp;""</f>
        <v/>
      </c>
      <c r="F49" s="984"/>
      <c r="G49" s="984"/>
      <c r="H49" s="985"/>
      <c r="I49" s="994" t="s">
        <v>277</v>
      </c>
      <c r="J49" s="995"/>
      <c r="K49" s="995"/>
      <c r="L49" s="996"/>
      <c r="M49" s="976" t="str">
        <f>入力フォーム!B255&amp;""</f>
        <v/>
      </c>
      <c r="N49" s="976"/>
      <c r="O49" s="976"/>
      <c r="P49" s="976"/>
      <c r="Q49" s="976"/>
      <c r="R49" s="976"/>
      <c r="S49" s="976"/>
      <c r="T49" s="976"/>
      <c r="U49" s="977"/>
      <c r="V49" s="994" t="s">
        <v>279</v>
      </c>
      <c r="W49" s="995"/>
      <c r="X49" s="995"/>
      <c r="Y49" s="995"/>
      <c r="Z49" s="996"/>
      <c r="AA49" s="976">
        <f>入力フォーム!B258</f>
        <v>0</v>
      </c>
      <c r="AB49" s="976"/>
      <c r="AC49" s="976"/>
      <c r="AD49" s="976"/>
      <c r="AE49" s="977"/>
    </row>
    <row r="50" spans="1:31" s="43" customFormat="1" ht="14.25" customHeight="1">
      <c r="A50" s="921" t="s">
        <v>213</v>
      </c>
      <c r="B50" s="922"/>
      <c r="C50" s="922"/>
      <c r="D50" s="923"/>
      <c r="E50" s="986"/>
      <c r="F50" s="986"/>
      <c r="G50" s="986"/>
      <c r="H50" s="987"/>
      <c r="I50" s="921" t="s">
        <v>150</v>
      </c>
      <c r="J50" s="922"/>
      <c r="K50" s="922"/>
      <c r="L50" s="923"/>
      <c r="M50" s="978"/>
      <c r="N50" s="978"/>
      <c r="O50" s="978"/>
      <c r="P50" s="978"/>
      <c r="Q50" s="978"/>
      <c r="R50" s="978"/>
      <c r="S50" s="978"/>
      <c r="T50" s="978"/>
      <c r="U50" s="979"/>
      <c r="V50" s="921" t="s">
        <v>281</v>
      </c>
      <c r="W50" s="922"/>
      <c r="X50" s="922"/>
      <c r="Y50" s="922"/>
      <c r="Z50" s="923"/>
      <c r="AA50" s="978"/>
      <c r="AB50" s="978"/>
      <c r="AC50" s="978"/>
      <c r="AD50" s="978"/>
      <c r="AE50" s="979"/>
    </row>
    <row r="51" spans="1:31" s="43" customFormat="1" ht="14.25" customHeight="1">
      <c r="A51" s="994" t="s">
        <v>278</v>
      </c>
      <c r="B51" s="995"/>
      <c r="C51" s="995"/>
      <c r="D51" s="996"/>
      <c r="E51" s="990">
        <f>入力フォーム!B261</f>
        <v>0</v>
      </c>
      <c r="F51" s="990"/>
      <c r="G51" s="990"/>
      <c r="H51" s="991"/>
    </row>
    <row r="52" spans="1:31" ht="14.25" customHeight="1">
      <c r="A52" s="921" t="s">
        <v>280</v>
      </c>
      <c r="B52" s="922"/>
      <c r="C52" s="922"/>
      <c r="D52" s="923"/>
      <c r="E52" s="992"/>
      <c r="F52" s="992"/>
      <c r="G52" s="992"/>
      <c r="H52" s="993"/>
    </row>
    <row r="53" spans="1:31" ht="14.25" customHeight="1">
      <c r="A53" s="107"/>
      <c r="B53" s="92"/>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row>
    <row r="54" spans="1:31" ht="14.25" customHeight="1">
      <c r="A54" s="107"/>
      <c r="C54" s="108"/>
      <c r="D54" s="108"/>
      <c r="E54" s="108"/>
      <c r="F54" s="108"/>
      <c r="G54" s="108"/>
      <c r="H54" s="108"/>
      <c r="I54" s="108"/>
      <c r="J54" s="108"/>
      <c r="K54" s="108"/>
      <c r="L54" s="108"/>
      <c r="M54" s="108"/>
      <c r="N54" s="108"/>
      <c r="O54" s="108"/>
      <c r="P54" s="108"/>
      <c r="Q54" s="108"/>
    </row>
    <row r="55" spans="1:31" ht="14.25" customHeight="1">
      <c r="A55" s="107"/>
      <c r="C55" s="108"/>
      <c r="D55" s="108"/>
      <c r="E55" s="108"/>
      <c r="F55" s="108"/>
      <c r="G55" s="108"/>
      <c r="H55" s="108"/>
      <c r="I55" s="108"/>
      <c r="J55" s="108"/>
      <c r="K55" s="108"/>
      <c r="L55" s="108"/>
      <c r="M55" s="108"/>
      <c r="N55" s="108"/>
      <c r="O55" s="108"/>
      <c r="P55" s="108"/>
      <c r="Q55" s="108"/>
    </row>
    <row r="56" spans="1:31" ht="14.25" customHeight="1">
      <c r="A56" s="107"/>
      <c r="C56" s="108"/>
      <c r="D56" s="108"/>
      <c r="E56" s="108"/>
      <c r="F56" s="108"/>
      <c r="G56" s="108"/>
      <c r="H56" s="108"/>
      <c r="I56" s="108"/>
      <c r="J56" s="108"/>
      <c r="K56" s="108"/>
      <c r="L56" s="108"/>
      <c r="M56" s="108"/>
      <c r="N56" s="108"/>
      <c r="O56" s="108"/>
      <c r="P56" s="108"/>
      <c r="Q56" s="108"/>
    </row>
    <row r="57" spans="1:31" ht="14.25" customHeight="1">
      <c r="A57" s="107"/>
      <c r="C57" s="108"/>
      <c r="D57" s="108"/>
      <c r="E57" s="108"/>
      <c r="F57" s="108"/>
      <c r="G57" s="108"/>
      <c r="H57" s="108"/>
      <c r="I57" s="108"/>
      <c r="J57" s="108"/>
      <c r="K57" s="108"/>
      <c r="L57" s="108"/>
      <c r="M57" s="108"/>
      <c r="N57" s="108"/>
      <c r="O57" s="108"/>
      <c r="P57" s="108"/>
      <c r="Q57" s="108"/>
    </row>
    <row r="58" spans="1:31" ht="14.25" customHeight="1">
      <c r="A58" s="107"/>
      <c r="C58" s="108"/>
      <c r="D58" s="108"/>
      <c r="E58" s="108"/>
      <c r="F58" s="108"/>
      <c r="G58" s="108"/>
      <c r="H58" s="108"/>
      <c r="I58" s="108"/>
      <c r="J58" s="108"/>
      <c r="K58" s="108"/>
      <c r="L58" s="108"/>
      <c r="M58" s="108"/>
      <c r="N58" s="108"/>
      <c r="O58" s="108"/>
      <c r="P58" s="108"/>
      <c r="Q58" s="108"/>
    </row>
    <row r="59" spans="1:31" ht="14.25" customHeight="1">
      <c r="A59" s="69"/>
      <c r="B59" s="69"/>
      <c r="C59" s="69"/>
      <c r="D59" s="69"/>
      <c r="E59" s="69"/>
      <c r="F59" s="69"/>
      <c r="G59" s="69"/>
      <c r="H59" s="69"/>
      <c r="I59" s="69"/>
      <c r="J59" s="69"/>
      <c r="K59" s="69"/>
      <c r="L59" s="69"/>
      <c r="M59" s="69"/>
      <c r="N59" s="69"/>
      <c r="O59" s="69"/>
      <c r="P59" s="69"/>
    </row>
    <row r="60" spans="1:31" ht="14.25" customHeight="1">
      <c r="A60" s="69"/>
      <c r="B60" s="69"/>
      <c r="C60" s="69"/>
      <c r="D60" s="69"/>
      <c r="E60" s="69"/>
      <c r="F60" s="69"/>
      <c r="G60" s="69"/>
      <c r="H60" s="69"/>
      <c r="I60" s="69"/>
      <c r="J60" s="69"/>
      <c r="K60" s="69"/>
      <c r="L60" s="69"/>
      <c r="M60" s="69"/>
      <c r="N60" s="69"/>
      <c r="O60" s="69"/>
      <c r="P60" s="69"/>
    </row>
    <row r="61" spans="1:31" ht="14.2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row>
    <row r="62" spans="1:31" ht="14.2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ht="14.2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sheetData>
  <sheetProtection selectLockedCells="1"/>
  <mergeCells count="162">
    <mergeCell ref="AA47:AE48"/>
    <mergeCell ref="M45:AE46"/>
    <mergeCell ref="M49:U50"/>
    <mergeCell ref="E49:H50"/>
    <mergeCell ref="E47:U48"/>
    <mergeCell ref="E45:H46"/>
    <mergeCell ref="E51:H52"/>
    <mergeCell ref="A51:D51"/>
    <mergeCell ref="A52:D52"/>
    <mergeCell ref="V47:Z47"/>
    <mergeCell ref="V48:Z48"/>
    <mergeCell ref="V49:Z49"/>
    <mergeCell ref="V50:Z50"/>
    <mergeCell ref="I45:L45"/>
    <mergeCell ref="I46:L46"/>
    <mergeCell ref="I49:L49"/>
    <mergeCell ref="I50:L50"/>
    <mergeCell ref="A45:D45"/>
    <mergeCell ref="A46:D46"/>
    <mergeCell ref="A47:D47"/>
    <mergeCell ref="A48:D48"/>
    <mergeCell ref="A49:D49"/>
    <mergeCell ref="A50:D50"/>
    <mergeCell ref="AA49:AE50"/>
    <mergeCell ref="A21:E21"/>
    <mergeCell ref="Y18:AB18"/>
    <mergeCell ref="AC18:AE18"/>
    <mergeCell ref="AC19:AE19"/>
    <mergeCell ref="AC20:AE20"/>
    <mergeCell ref="AC21:AE21"/>
    <mergeCell ref="AA19:AB19"/>
    <mergeCell ref="AA20:AB20"/>
    <mergeCell ref="AA21:AB21"/>
    <mergeCell ref="Y19:Z19"/>
    <mergeCell ref="Y20:Z20"/>
    <mergeCell ref="Y21:Z21"/>
    <mergeCell ref="F18:X18"/>
    <mergeCell ref="F19:X19"/>
    <mergeCell ref="F20:X20"/>
    <mergeCell ref="F21:X21"/>
    <mergeCell ref="A18:E18"/>
    <mergeCell ref="A19:E19"/>
    <mergeCell ref="A20:E20"/>
    <mergeCell ref="A13:F13"/>
    <mergeCell ref="A14:F14"/>
    <mergeCell ref="G13:AE13"/>
    <mergeCell ref="G14:AE14"/>
    <mergeCell ref="A1:AE1"/>
    <mergeCell ref="A5:D6"/>
    <mergeCell ref="E5:R6"/>
    <mergeCell ref="T5:V5"/>
    <mergeCell ref="X5:Z5"/>
    <mergeCell ref="AA5:AE7"/>
    <mergeCell ref="T6:V6"/>
    <mergeCell ref="X6:Z6"/>
    <mergeCell ref="A7:D7"/>
    <mergeCell ref="E7:G7"/>
    <mergeCell ref="H7:J7"/>
    <mergeCell ref="K7:M7"/>
    <mergeCell ref="N7:Q7"/>
    <mergeCell ref="R7:Z8"/>
    <mergeCell ref="A8:D8"/>
    <mergeCell ref="E8:G8"/>
    <mergeCell ref="H8:J8"/>
    <mergeCell ref="K8:M8"/>
    <mergeCell ref="N8:Q8"/>
    <mergeCell ref="AA8:AE8"/>
    <mergeCell ref="A9:D9"/>
    <mergeCell ref="E9:M10"/>
    <mergeCell ref="N9:Q9"/>
    <mergeCell ref="R9:Z10"/>
    <mergeCell ref="AA9:AE12"/>
    <mergeCell ref="A10:D10"/>
    <mergeCell ref="N10:Q10"/>
    <mergeCell ref="A11:D11"/>
    <mergeCell ref="E11:M12"/>
    <mergeCell ref="N11:Q11"/>
    <mergeCell ref="R11:Z12"/>
    <mergeCell ref="A12:D12"/>
    <mergeCell ref="N12:Q12"/>
    <mergeCell ref="W15:Y15"/>
    <mergeCell ref="Z15:AB15"/>
    <mergeCell ref="AC15:AE15"/>
    <mergeCell ref="A16:D16"/>
    <mergeCell ref="F16:G16"/>
    <mergeCell ref="J16:M16"/>
    <mergeCell ref="T16:V16"/>
    <mergeCell ref="W16:Y16"/>
    <mergeCell ref="Z16:AB16"/>
    <mergeCell ref="AC16:AE16"/>
    <mergeCell ref="A15:D15"/>
    <mergeCell ref="F15:G15"/>
    <mergeCell ref="J15:M15"/>
    <mergeCell ref="N15:S16"/>
    <mergeCell ref="T15:V15"/>
    <mergeCell ref="A23:I23"/>
    <mergeCell ref="J23:T23"/>
    <mergeCell ref="U23:X23"/>
    <mergeCell ref="Y23:AB23"/>
    <mergeCell ref="AC23:AE23"/>
    <mergeCell ref="A24:I24"/>
    <mergeCell ref="J24:T24"/>
    <mergeCell ref="U24:V24"/>
    <mergeCell ref="W24:X24"/>
    <mergeCell ref="Y24:Z24"/>
    <mergeCell ref="AA24:AB24"/>
    <mergeCell ref="AC24:AE24"/>
    <mergeCell ref="A25:I25"/>
    <mergeCell ref="J25:T25"/>
    <mergeCell ref="U25:V25"/>
    <mergeCell ref="W25:X25"/>
    <mergeCell ref="Y25:Z25"/>
    <mergeCell ref="AA25:AB25"/>
    <mergeCell ref="AC25:AE25"/>
    <mergeCell ref="B30:F30"/>
    <mergeCell ref="H30:M30"/>
    <mergeCell ref="O30:R30"/>
    <mergeCell ref="V30:Y30"/>
    <mergeCell ref="AA30:AD30"/>
    <mergeCell ref="H31:K31"/>
    <mergeCell ref="O31:R31"/>
    <mergeCell ref="V31:Y31"/>
    <mergeCell ref="AA31:AD31"/>
    <mergeCell ref="E34:N34"/>
    <mergeCell ref="B34:D34"/>
    <mergeCell ref="O34:R34"/>
    <mergeCell ref="S34:Z34"/>
    <mergeCell ref="AA34:AE34"/>
    <mergeCell ref="B32:F32"/>
    <mergeCell ref="A42:A43"/>
    <mergeCell ref="E42:N43"/>
    <mergeCell ref="B42:D43"/>
    <mergeCell ref="O42:O43"/>
    <mergeCell ref="Q42:Q43"/>
    <mergeCell ref="S42:Z43"/>
    <mergeCell ref="AA42:AE43"/>
    <mergeCell ref="E35:N35"/>
    <mergeCell ref="B35:D35"/>
    <mergeCell ref="O35:R35"/>
    <mergeCell ref="S35:Z35"/>
    <mergeCell ref="AA35:AE35"/>
    <mergeCell ref="A36:A37"/>
    <mergeCell ref="E36:N37"/>
    <mergeCell ref="B36:D37"/>
    <mergeCell ref="O36:O37"/>
    <mergeCell ref="Q36:Q37"/>
    <mergeCell ref="S36:Z37"/>
    <mergeCell ref="AA36:AE37"/>
    <mergeCell ref="A38:A39"/>
    <mergeCell ref="E38:N39"/>
    <mergeCell ref="B38:D39"/>
    <mergeCell ref="O38:O39"/>
    <mergeCell ref="Q38:Q39"/>
    <mergeCell ref="S38:Z39"/>
    <mergeCell ref="AA38:AE39"/>
    <mergeCell ref="AA40:AE41"/>
    <mergeCell ref="A40:A41"/>
    <mergeCell ref="E40:N41"/>
    <mergeCell ref="B40:D41"/>
    <mergeCell ref="O40:O41"/>
    <mergeCell ref="Q40:Q41"/>
    <mergeCell ref="S40:Z41"/>
  </mergeCells>
  <phoneticPr fontId="4"/>
  <dataValidations count="1">
    <dataValidation imeMode="on" allowBlank="1" showInputMessage="1" showErrorMessage="1" sqref="E5 S5:T6" xr:uid="{25166DEB-D645-48EC-BEE9-8089A33200E7}"/>
  </dataValidations>
  <printOptions horizontalCentered="1"/>
  <pageMargins left="0.31496062992125984" right="0.31496062992125984" top="0.35433070866141736" bottom="0.55118110236220474" header="0.31496062992125984" footer="0.31496062992125984"/>
  <pageSetup paperSize="9" fitToWidth="0" fitToHeight="0" orientation="portrait" r:id="rId1"/>
  <headerFooter>
    <oddFooter>&amp;C&amp;"ＭＳ Ｐゴシック,標準"&amp;K00-032入学願書&amp;"Times New Roman,標準"&amp;P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FEBC8-5B2A-45DD-A3DB-013080F2BDCD}">
  <sheetPr codeName="Sheet41">
    <tabColor theme="5" tint="0.59999389629810485"/>
  </sheetPr>
  <dimension ref="A1:AG130"/>
  <sheetViews>
    <sheetView view="pageBreakPreview" zoomScale="115" zoomScaleNormal="100" zoomScaleSheetLayoutView="115" workbookViewId="0">
      <selection activeCell="B296" sqref="B296:G296"/>
    </sheetView>
  </sheetViews>
  <sheetFormatPr defaultColWidth="3" defaultRowHeight="14.25" customHeight="1"/>
  <cols>
    <col min="1" max="1" width="2.625" style="395" customWidth="1"/>
    <col min="2" max="32" width="2.625" style="62" customWidth="1"/>
    <col min="33" max="16384" width="3" style="62"/>
  </cols>
  <sheetData>
    <row r="1" spans="1:32" ht="23.25" customHeight="1">
      <c r="A1" s="1107" t="s">
        <v>282</v>
      </c>
      <c r="B1" s="1107"/>
      <c r="C1" s="1107"/>
      <c r="D1" s="1107"/>
      <c r="E1" s="1107"/>
      <c r="F1" s="1107"/>
      <c r="G1" s="1107"/>
      <c r="H1" s="1107"/>
      <c r="I1" s="1107"/>
      <c r="J1" s="1107"/>
      <c r="K1" s="1107"/>
      <c r="L1" s="1107"/>
      <c r="M1" s="1107"/>
      <c r="N1" s="1107"/>
      <c r="O1" s="1107"/>
      <c r="P1" s="1107"/>
      <c r="Q1" s="1107"/>
      <c r="R1" s="1107"/>
      <c r="S1" s="1107"/>
      <c r="T1" s="1107"/>
      <c r="U1" s="1107"/>
      <c r="V1" s="1107"/>
      <c r="W1" s="1107"/>
      <c r="X1" s="1107"/>
      <c r="Y1" s="1107"/>
      <c r="Z1" s="1107"/>
      <c r="AA1" s="1107"/>
      <c r="AB1" s="1107"/>
      <c r="AC1" s="1107"/>
      <c r="AD1" s="1107"/>
      <c r="AE1" s="1107"/>
      <c r="AF1" s="1107"/>
    </row>
    <row r="2" spans="1:32" s="65" customFormat="1" ht="14.25" customHeight="1">
      <c r="A2" s="389"/>
      <c r="X2" s="390"/>
      <c r="Y2" s="390"/>
      <c r="Z2" s="390"/>
    </row>
    <row r="3" spans="1:32" ht="14.25" customHeight="1">
      <c r="A3" s="391">
        <v>1</v>
      </c>
      <c r="B3" s="42" t="s">
        <v>283</v>
      </c>
      <c r="C3" s="42"/>
      <c r="D3" s="42"/>
      <c r="E3" s="42"/>
      <c r="F3" s="1108" t="str">
        <f>入力フォーム!B28&amp;""</f>
        <v/>
      </c>
      <c r="G3" s="1108"/>
      <c r="H3" s="1108"/>
      <c r="I3" s="1108"/>
      <c r="J3" s="1108"/>
      <c r="K3" s="1108"/>
      <c r="L3" s="1108"/>
      <c r="N3" s="42" t="s">
        <v>275</v>
      </c>
      <c r="P3" s="1110" t="str">
        <f>IF(OR(入力フォーム!B28="中国",入力フォーム!B28="香港",入力フォーム!B28="台湾",入力フォーム!B28="韓国"),UPPER(TRIM(CONCATENATE(入力フォーム!B36," ",入力フォーム!B39,"(",入力フォーム!P36," ",入力フォーム!P39,")"))),UPPER(TRIM(CONCATENATE(入力フォーム!B36," ",入力フォーム!B39))))</f>
        <v/>
      </c>
      <c r="Q3" s="1110"/>
      <c r="R3" s="1110"/>
      <c r="S3" s="1110"/>
      <c r="T3" s="1110"/>
      <c r="U3" s="1110"/>
      <c r="V3" s="1110"/>
      <c r="W3" s="1110"/>
      <c r="X3" s="1110"/>
      <c r="Y3" s="1110"/>
      <c r="Z3" s="1110"/>
      <c r="AA3" s="1110"/>
      <c r="AB3" s="1110"/>
      <c r="AC3" s="1110"/>
      <c r="AD3" s="1110"/>
      <c r="AE3" s="1110"/>
    </row>
    <row r="4" spans="1:32" ht="14.25" customHeight="1">
      <c r="A4" s="391"/>
      <c r="B4" s="1085" t="s">
        <v>208</v>
      </c>
      <c r="C4" s="1085"/>
      <c r="D4" s="1085"/>
      <c r="E4" s="1085"/>
      <c r="F4" s="1109"/>
      <c r="G4" s="1109"/>
      <c r="H4" s="1109"/>
      <c r="I4" s="1109"/>
      <c r="J4" s="1109"/>
      <c r="K4" s="1109"/>
      <c r="L4" s="1109"/>
      <c r="N4" s="43" t="s">
        <v>284</v>
      </c>
      <c r="O4" s="394"/>
      <c r="P4" s="1111"/>
      <c r="Q4" s="1111"/>
      <c r="R4" s="1111"/>
      <c r="S4" s="1111"/>
      <c r="T4" s="1111"/>
      <c r="U4" s="1111"/>
      <c r="V4" s="1111"/>
      <c r="W4" s="1111"/>
      <c r="X4" s="1111"/>
      <c r="Y4" s="1111"/>
      <c r="Z4" s="1111"/>
      <c r="AA4" s="1111"/>
      <c r="AB4" s="1111"/>
      <c r="AC4" s="1111"/>
      <c r="AD4" s="1111"/>
      <c r="AE4" s="1111"/>
    </row>
    <row r="5" spans="1:32" ht="14.25" customHeight="1">
      <c r="A5" s="391"/>
      <c r="B5" s="393"/>
      <c r="C5" s="393"/>
      <c r="D5" s="393"/>
      <c r="E5" s="393"/>
      <c r="F5" s="392"/>
      <c r="G5" s="392"/>
      <c r="H5" s="392"/>
      <c r="I5" s="392"/>
      <c r="J5" s="392"/>
      <c r="K5" s="392"/>
      <c r="L5" s="392"/>
      <c r="N5" s="43"/>
      <c r="O5" s="394"/>
      <c r="P5" s="392"/>
      <c r="Q5" s="392"/>
      <c r="R5" s="392"/>
      <c r="S5" s="392"/>
      <c r="T5" s="392"/>
      <c r="U5" s="392"/>
      <c r="V5" s="392"/>
      <c r="W5" s="392"/>
      <c r="X5" s="392"/>
      <c r="Y5" s="392"/>
      <c r="Z5" s="392"/>
      <c r="AA5" s="392"/>
      <c r="AB5" s="392"/>
      <c r="AC5" s="392"/>
      <c r="AD5" s="392"/>
      <c r="AE5" s="392"/>
    </row>
    <row r="6" spans="1:32" ht="14.25" customHeight="1">
      <c r="A6" s="391">
        <v>2</v>
      </c>
      <c r="B6" s="42" t="s">
        <v>285</v>
      </c>
      <c r="C6" s="42"/>
      <c r="D6" s="42"/>
      <c r="E6" s="42"/>
      <c r="F6" s="1105" t="s">
        <v>286</v>
      </c>
      <c r="G6" s="1105"/>
      <c r="H6" s="1105"/>
      <c r="I6" s="1105" t="s">
        <v>287</v>
      </c>
      <c r="J6" s="1105"/>
      <c r="K6" s="1105"/>
      <c r="L6" s="1105" t="s">
        <v>288</v>
      </c>
      <c r="M6" s="1105"/>
      <c r="N6" s="1105"/>
      <c r="O6" s="1028" t="s">
        <v>289</v>
      </c>
      <c r="P6" s="1028"/>
      <c r="Q6" s="1028"/>
      <c r="R6" s="1028"/>
      <c r="S6" s="1104">
        <f>入力フォーム!B45</f>
        <v>0</v>
      </c>
      <c r="T6" s="1104"/>
      <c r="U6" s="1104"/>
      <c r="V6" s="1104"/>
      <c r="W6" s="1104"/>
      <c r="X6" s="1104"/>
      <c r="Y6" s="1104"/>
      <c r="Z6" s="1105" t="s">
        <v>290</v>
      </c>
      <c r="AA6" s="1105"/>
      <c r="AB6" s="91" t="str">
        <f>入力フォーム!B42</f>
        <v>□</v>
      </c>
      <c r="AC6" s="42" t="s">
        <v>291</v>
      </c>
      <c r="AD6" s="91" t="str">
        <f>入力フォーム!F42</f>
        <v>□</v>
      </c>
      <c r="AE6" s="42" t="s">
        <v>292</v>
      </c>
    </row>
    <row r="7" spans="1:32" ht="14.25" customHeight="1">
      <c r="A7" s="391"/>
      <c r="B7" s="393" t="s">
        <v>207</v>
      </c>
      <c r="C7" s="393"/>
      <c r="D7" s="393"/>
      <c r="E7" s="393"/>
      <c r="F7" s="1106">
        <f>入力フォーム!B32</f>
        <v>0</v>
      </c>
      <c r="G7" s="1106"/>
      <c r="H7" s="1106"/>
      <c r="I7" s="1106">
        <f>入力フォーム!D32</f>
        <v>0</v>
      </c>
      <c r="J7" s="1106"/>
      <c r="K7" s="1106"/>
      <c r="L7" s="1106">
        <f>入力フォーム!F32</f>
        <v>0</v>
      </c>
      <c r="M7" s="1106"/>
      <c r="N7" s="1106"/>
      <c r="O7" s="1085" t="s">
        <v>214</v>
      </c>
      <c r="P7" s="1085"/>
      <c r="Q7" s="1085"/>
      <c r="R7" s="1085"/>
      <c r="S7" s="1038"/>
      <c r="T7" s="1038"/>
      <c r="U7" s="1038"/>
      <c r="V7" s="1038"/>
      <c r="W7" s="1038"/>
      <c r="X7" s="1038"/>
      <c r="Y7" s="1038"/>
      <c r="Z7" s="1082" t="s">
        <v>293</v>
      </c>
      <c r="AA7" s="1082"/>
      <c r="AB7" s="1101" t="s">
        <v>294</v>
      </c>
      <c r="AC7" s="1101"/>
      <c r="AD7" s="1101" t="s">
        <v>295</v>
      </c>
      <c r="AE7" s="1101"/>
    </row>
    <row r="8" spans="1:32" ht="14.25" customHeight="1">
      <c r="A8" s="391"/>
      <c r="B8" s="393"/>
      <c r="C8" s="393"/>
      <c r="D8" s="393"/>
      <c r="E8" s="393"/>
      <c r="F8" s="400"/>
      <c r="G8" s="400"/>
      <c r="H8" s="400"/>
      <c r="I8" s="400"/>
      <c r="J8" s="400"/>
      <c r="K8" s="400"/>
      <c r="L8" s="400"/>
      <c r="M8" s="400"/>
      <c r="N8" s="400"/>
      <c r="O8" s="393"/>
      <c r="P8" s="393"/>
      <c r="Q8" s="393"/>
      <c r="R8" s="393"/>
      <c r="S8" s="397"/>
      <c r="T8" s="397"/>
      <c r="U8" s="397"/>
      <c r="V8" s="397"/>
      <c r="W8" s="397"/>
      <c r="X8" s="397"/>
      <c r="Y8" s="397"/>
      <c r="Z8" s="398"/>
      <c r="AA8" s="398"/>
      <c r="AB8" s="399"/>
      <c r="AC8" s="399"/>
      <c r="AD8" s="399"/>
      <c r="AE8" s="399"/>
    </row>
    <row r="9" spans="1:32" ht="14.25" customHeight="1">
      <c r="A9" s="391">
        <v>3</v>
      </c>
      <c r="B9" s="42" t="s">
        <v>296</v>
      </c>
      <c r="C9" s="42"/>
      <c r="D9" s="42"/>
      <c r="E9" s="42"/>
      <c r="F9" s="1102">
        <f>入力フォーム!B56</f>
        <v>0</v>
      </c>
      <c r="G9" s="1102"/>
      <c r="H9" s="1102"/>
      <c r="I9" s="1102"/>
      <c r="J9" s="1102"/>
      <c r="K9" s="1102"/>
      <c r="L9" s="1102"/>
      <c r="M9" s="1102"/>
      <c r="N9" s="1102"/>
      <c r="O9" s="1102"/>
      <c r="P9" s="1102"/>
      <c r="Q9" s="1102"/>
      <c r="R9" s="1102"/>
      <c r="S9" s="1102"/>
      <c r="T9" s="1102"/>
      <c r="U9" s="1102"/>
      <c r="V9" s="1102"/>
      <c r="W9" s="1102"/>
      <c r="X9" s="1102"/>
      <c r="Y9" s="1102"/>
      <c r="Z9" s="1102"/>
      <c r="AA9" s="1102"/>
      <c r="AB9" s="1102"/>
      <c r="AC9" s="1102"/>
      <c r="AD9" s="1102"/>
      <c r="AE9" s="1102"/>
    </row>
    <row r="10" spans="1:32" s="71" customFormat="1" ht="14.25" customHeight="1">
      <c r="A10" s="391"/>
      <c r="B10" s="1085" t="s">
        <v>219</v>
      </c>
      <c r="C10" s="1085"/>
      <c r="D10" s="1085"/>
      <c r="E10" s="1085"/>
      <c r="F10" s="1103"/>
      <c r="G10" s="1103"/>
      <c r="H10" s="1103"/>
      <c r="I10" s="1103"/>
      <c r="J10" s="1103"/>
      <c r="K10" s="1103"/>
      <c r="L10" s="1103"/>
      <c r="M10" s="1103"/>
      <c r="N10" s="1103"/>
      <c r="O10" s="1103"/>
      <c r="P10" s="1103"/>
      <c r="Q10" s="1103"/>
      <c r="R10" s="1103"/>
      <c r="S10" s="1103"/>
      <c r="T10" s="1103"/>
      <c r="U10" s="1103"/>
      <c r="V10" s="1103"/>
      <c r="W10" s="1103"/>
      <c r="X10" s="1103"/>
      <c r="Y10" s="1103"/>
      <c r="Z10" s="1103"/>
      <c r="AA10" s="1103"/>
      <c r="AB10" s="1103"/>
      <c r="AC10" s="1103"/>
      <c r="AD10" s="1103"/>
      <c r="AE10" s="1103"/>
    </row>
    <row r="11" spans="1:32" s="71" customFormat="1" ht="14.25" customHeight="1">
      <c r="A11" s="391"/>
      <c r="B11" s="393"/>
      <c r="C11" s="393"/>
      <c r="D11" s="393"/>
      <c r="E11" s="393"/>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row>
    <row r="12" spans="1:32" ht="14.25" customHeight="1">
      <c r="A12" s="391">
        <v>4</v>
      </c>
      <c r="B12" s="42" t="s">
        <v>297</v>
      </c>
      <c r="C12" s="42"/>
      <c r="D12" s="42"/>
      <c r="E12" s="42"/>
      <c r="G12" s="91" t="str">
        <f>入力フォーム!G48</f>
        <v>□</v>
      </c>
      <c r="H12" s="42" t="s">
        <v>271</v>
      </c>
      <c r="J12" s="91" t="str">
        <f>入力フォーム!B48</f>
        <v>□</v>
      </c>
      <c r="K12" s="42" t="s">
        <v>270</v>
      </c>
      <c r="M12" s="42"/>
      <c r="N12" s="42"/>
      <c r="O12" s="42"/>
      <c r="P12" s="42"/>
      <c r="Q12" s="43"/>
      <c r="R12" s="43"/>
      <c r="S12" s="43"/>
      <c r="T12" s="43"/>
      <c r="U12" s="43"/>
      <c r="V12" s="43"/>
      <c r="W12" s="43"/>
      <c r="X12" s="43"/>
      <c r="Y12" s="43"/>
      <c r="Z12" s="43"/>
      <c r="AA12" s="43"/>
      <c r="AB12" s="43"/>
      <c r="AC12" s="43"/>
      <c r="AD12" s="43"/>
      <c r="AE12" s="43"/>
    </row>
    <row r="13" spans="1:32" s="43" customFormat="1" ht="14.25" customHeight="1">
      <c r="A13" s="391"/>
      <c r="B13" s="1085" t="s">
        <v>298</v>
      </c>
      <c r="C13" s="1085"/>
      <c r="D13" s="1085"/>
      <c r="E13" s="1085"/>
      <c r="G13" s="1085" t="s">
        <v>299</v>
      </c>
      <c r="H13" s="1085"/>
      <c r="J13" s="1085" t="s">
        <v>300</v>
      </c>
      <c r="K13" s="1085"/>
      <c r="AF13" s="62"/>
    </row>
    <row r="14" spans="1:32" s="43" customFormat="1" ht="14.25" customHeight="1">
      <c r="A14" s="391"/>
      <c r="B14" s="393"/>
      <c r="C14" s="393"/>
      <c r="D14" s="393"/>
      <c r="E14" s="393"/>
      <c r="G14" s="393"/>
      <c r="H14" s="393"/>
      <c r="J14" s="393"/>
      <c r="K14" s="393"/>
      <c r="AF14" s="62"/>
    </row>
    <row r="15" spans="1:32" s="66" customFormat="1" ht="14.25" customHeight="1">
      <c r="A15" s="391">
        <v>5</v>
      </c>
      <c r="B15" s="42" t="s">
        <v>301</v>
      </c>
      <c r="C15" s="42"/>
      <c r="D15" s="1099" t="s">
        <v>302</v>
      </c>
      <c r="E15" s="1099"/>
      <c r="F15" s="1099"/>
      <c r="G15" s="1099"/>
      <c r="H15" s="1099"/>
      <c r="I15" s="1099"/>
      <c r="J15" s="1099"/>
      <c r="K15" s="1100" t="s">
        <v>303</v>
      </c>
      <c r="L15" s="1100"/>
      <c r="M15" s="1100"/>
      <c r="N15" s="1100"/>
      <c r="O15" s="1100"/>
      <c r="P15" s="1100"/>
      <c r="Q15" s="1100"/>
      <c r="R15" s="1100"/>
      <c r="S15" s="1100"/>
      <c r="T15" s="1100"/>
      <c r="U15" s="1100"/>
      <c r="V15" s="1100"/>
      <c r="W15" s="1085" t="s">
        <v>304</v>
      </c>
      <c r="X15" s="1085"/>
      <c r="Y15" s="1085"/>
      <c r="Z15" s="1085"/>
      <c r="AA15" s="1085"/>
      <c r="AB15" s="1085"/>
      <c r="AC15" s="1085"/>
      <c r="AD15" s="1085"/>
      <c r="AE15" s="1085"/>
      <c r="AF15" s="1085"/>
    </row>
    <row r="16" spans="1:32" ht="14.25" customHeight="1">
      <c r="A16" s="391"/>
      <c r="B16" s="403"/>
      <c r="C16" s="1086" t="s">
        <v>119</v>
      </c>
      <c r="D16" s="1086"/>
      <c r="E16" s="1086"/>
      <c r="F16" s="1086"/>
      <c r="G16" s="1086"/>
      <c r="H16" s="1086"/>
      <c r="I16" s="1086"/>
      <c r="J16" s="1086"/>
      <c r="K16" s="1086" t="s">
        <v>120</v>
      </c>
      <c r="L16" s="1086"/>
      <c r="M16" s="1086"/>
      <c r="N16" s="1086"/>
      <c r="O16" s="1086"/>
      <c r="P16" s="1086"/>
      <c r="Q16" s="1086"/>
      <c r="R16" s="1086"/>
      <c r="S16" s="1086"/>
      <c r="T16" s="1086"/>
      <c r="U16" s="1086"/>
      <c r="V16" s="1086"/>
      <c r="W16" s="1096" t="s">
        <v>1073</v>
      </c>
      <c r="X16" s="1082"/>
      <c r="Y16" s="1082"/>
      <c r="Z16" s="1082"/>
      <c r="AA16" s="1082"/>
      <c r="AB16" s="1082"/>
      <c r="AC16" s="1082"/>
      <c r="AD16" s="1082"/>
      <c r="AE16" s="1097" t="s">
        <v>305</v>
      </c>
      <c r="AF16" s="1097"/>
    </row>
    <row r="17" spans="1:32" s="43" customFormat="1" ht="14.25" customHeight="1">
      <c r="A17" s="391"/>
      <c r="B17" s="404"/>
      <c r="C17" s="1088" t="s">
        <v>125</v>
      </c>
      <c r="D17" s="1088"/>
      <c r="E17" s="1088"/>
      <c r="F17" s="1088"/>
      <c r="G17" s="1088"/>
      <c r="H17" s="1088"/>
      <c r="I17" s="1088"/>
      <c r="J17" s="1088"/>
      <c r="K17" s="1043" t="s">
        <v>126</v>
      </c>
      <c r="L17" s="1043"/>
      <c r="M17" s="1043"/>
      <c r="N17" s="1043"/>
      <c r="O17" s="1043"/>
      <c r="P17" s="1043"/>
      <c r="Q17" s="1043"/>
      <c r="R17" s="1043"/>
      <c r="S17" s="1043"/>
      <c r="T17" s="1043"/>
      <c r="U17" s="1043"/>
      <c r="V17" s="1043"/>
      <c r="W17" s="1082" t="s">
        <v>306</v>
      </c>
      <c r="X17" s="1082"/>
      <c r="Y17" s="1082" t="s">
        <v>307</v>
      </c>
      <c r="Z17" s="1082"/>
      <c r="AA17" s="1082" t="s">
        <v>308</v>
      </c>
      <c r="AB17" s="1082"/>
      <c r="AC17" s="1082" t="s">
        <v>307</v>
      </c>
      <c r="AD17" s="1082"/>
      <c r="AE17" s="1098"/>
      <c r="AF17" s="1098"/>
    </row>
    <row r="18" spans="1:32" ht="29.45" customHeight="1">
      <c r="A18" s="391"/>
      <c r="B18" s="406" t="s">
        <v>269</v>
      </c>
      <c r="C18" s="1074">
        <f>VLOOKUP($B18,入力フォーム!$B$142:$AI$148,5,FALSE)</f>
        <v>0</v>
      </c>
      <c r="D18" s="1074"/>
      <c r="E18" s="1074"/>
      <c r="F18" s="1074"/>
      <c r="G18" s="1074"/>
      <c r="H18" s="1074"/>
      <c r="I18" s="1074"/>
      <c r="J18" s="1074"/>
      <c r="K18" s="1075">
        <f>VLOOKUP($B18,入力フォーム!$B$142:$AI$148,13,FALSE)</f>
        <v>0</v>
      </c>
      <c r="L18" s="1074"/>
      <c r="M18" s="1074"/>
      <c r="N18" s="1074"/>
      <c r="O18" s="1074"/>
      <c r="P18" s="1074"/>
      <c r="Q18" s="1074"/>
      <c r="R18" s="1074"/>
      <c r="S18" s="1074"/>
      <c r="T18" s="1074"/>
      <c r="U18" s="1074"/>
      <c r="V18" s="1076"/>
      <c r="W18" s="1091">
        <f>VLOOKUP($B18,入力フォーム!$B$142:$AI$148,24,FALSE)</f>
        <v>0</v>
      </c>
      <c r="X18" s="1089"/>
      <c r="Y18" s="1089">
        <f>VLOOKUP($B18,入力フォーム!$B$142:$AI$148,26,FALSE)</f>
        <v>0</v>
      </c>
      <c r="Z18" s="1090"/>
      <c r="AA18" s="1091">
        <f>VLOOKUP($B18,入力フォーム!$B$142:$AI$148,28,FALSE)</f>
        <v>0</v>
      </c>
      <c r="AB18" s="1089"/>
      <c r="AC18" s="1092">
        <f>VLOOKUP($B18,入力フォーム!$B$142:$AI$148,30,FALSE)</f>
        <v>0</v>
      </c>
      <c r="AD18" s="1093"/>
      <c r="AE18" s="1094" t="str">
        <f>VLOOKUP($B18,入力フォーム!$B$142:$AI$148,34,FALSE)</f>
        <v/>
      </c>
      <c r="AF18" s="1095"/>
    </row>
    <row r="19" spans="1:32" ht="29.45" customHeight="1">
      <c r="A19" s="391"/>
      <c r="B19" s="407" t="s">
        <v>309</v>
      </c>
      <c r="C19" s="1074">
        <f>VLOOKUP($B19,入力フォーム!$B$142:$AI$148,5,FALSE)</f>
        <v>0</v>
      </c>
      <c r="D19" s="1074"/>
      <c r="E19" s="1074"/>
      <c r="F19" s="1074"/>
      <c r="G19" s="1074"/>
      <c r="H19" s="1074"/>
      <c r="I19" s="1074"/>
      <c r="J19" s="1074"/>
      <c r="K19" s="1075">
        <f>VLOOKUP($B19,入力フォーム!$B$142:$AI$148,13,FALSE)</f>
        <v>0</v>
      </c>
      <c r="L19" s="1074"/>
      <c r="M19" s="1074"/>
      <c r="N19" s="1074"/>
      <c r="O19" s="1074"/>
      <c r="P19" s="1074"/>
      <c r="Q19" s="1074"/>
      <c r="R19" s="1074"/>
      <c r="S19" s="1074"/>
      <c r="T19" s="1074"/>
      <c r="U19" s="1074"/>
      <c r="V19" s="1076"/>
      <c r="W19" s="1091">
        <f>VLOOKUP($B19,入力フォーム!$B$142:$AI$148,24,FALSE)</f>
        <v>0</v>
      </c>
      <c r="X19" s="1089"/>
      <c r="Y19" s="1089">
        <f>VLOOKUP($B19,入力フォーム!$B$142:$AI$148,26,FALSE)</f>
        <v>0</v>
      </c>
      <c r="Z19" s="1090"/>
      <c r="AA19" s="1091">
        <f>VLOOKUP($B19,入力フォーム!$B$142:$AI$148,28,FALSE)</f>
        <v>0</v>
      </c>
      <c r="AB19" s="1089"/>
      <c r="AC19" s="1092">
        <f>VLOOKUP($B19,入力フォーム!$B$142:$AI$148,30,FALSE)</f>
        <v>0</v>
      </c>
      <c r="AD19" s="1093"/>
      <c r="AE19" s="1094" t="str">
        <f>VLOOKUP($B19,入力フォーム!$B$142:$AI$148,34,FALSE)</f>
        <v/>
      </c>
      <c r="AF19" s="1095"/>
    </row>
    <row r="20" spans="1:32" ht="29.45" customHeight="1">
      <c r="A20" s="391"/>
      <c r="B20" s="407" t="s">
        <v>310</v>
      </c>
      <c r="C20" s="1074">
        <f>VLOOKUP($B20,入力フォーム!$B$142:$AI$148,5,FALSE)</f>
        <v>0</v>
      </c>
      <c r="D20" s="1074"/>
      <c r="E20" s="1074"/>
      <c r="F20" s="1074"/>
      <c r="G20" s="1074"/>
      <c r="H20" s="1074"/>
      <c r="I20" s="1074"/>
      <c r="J20" s="1074"/>
      <c r="K20" s="1075">
        <f>VLOOKUP($B20,入力フォーム!$B$142:$AI$148,13,FALSE)</f>
        <v>0</v>
      </c>
      <c r="L20" s="1074"/>
      <c r="M20" s="1074"/>
      <c r="N20" s="1074"/>
      <c r="O20" s="1074"/>
      <c r="P20" s="1074"/>
      <c r="Q20" s="1074"/>
      <c r="R20" s="1074"/>
      <c r="S20" s="1074"/>
      <c r="T20" s="1074"/>
      <c r="U20" s="1074"/>
      <c r="V20" s="1076"/>
      <c r="W20" s="1091">
        <f>VLOOKUP($B20,入力フォーム!$B$142:$AI$148,24,FALSE)</f>
        <v>0</v>
      </c>
      <c r="X20" s="1089"/>
      <c r="Y20" s="1089">
        <f>VLOOKUP($B20,入力フォーム!$B$142:$AI$148,26,FALSE)</f>
        <v>0</v>
      </c>
      <c r="Z20" s="1090"/>
      <c r="AA20" s="1091">
        <f>VLOOKUP($B20,入力フォーム!$B$142:$AI$148,28,FALSE)</f>
        <v>0</v>
      </c>
      <c r="AB20" s="1089"/>
      <c r="AC20" s="1092">
        <f>VLOOKUP($B20,入力フォーム!$B$142:$AI$148,30,FALSE)</f>
        <v>0</v>
      </c>
      <c r="AD20" s="1093"/>
      <c r="AE20" s="1094" t="str">
        <f>VLOOKUP($B20,入力フォーム!$B$142:$AI$148,34,FALSE)</f>
        <v/>
      </c>
      <c r="AF20" s="1095"/>
    </row>
    <row r="21" spans="1:32" ht="29.45" customHeight="1">
      <c r="A21" s="391"/>
      <c r="B21" s="407" t="s">
        <v>311</v>
      </c>
      <c r="C21" s="1074">
        <f>VLOOKUP($B21,入力フォーム!$B$142:$AI$148,5,FALSE)</f>
        <v>0</v>
      </c>
      <c r="D21" s="1074"/>
      <c r="E21" s="1074"/>
      <c r="F21" s="1074"/>
      <c r="G21" s="1074"/>
      <c r="H21" s="1074"/>
      <c r="I21" s="1074"/>
      <c r="J21" s="1074"/>
      <c r="K21" s="1075">
        <f>VLOOKUP($B21,入力フォーム!$B$142:$AI$148,13,FALSE)</f>
        <v>0</v>
      </c>
      <c r="L21" s="1074"/>
      <c r="M21" s="1074"/>
      <c r="N21" s="1074"/>
      <c r="O21" s="1074"/>
      <c r="P21" s="1074"/>
      <c r="Q21" s="1074"/>
      <c r="R21" s="1074"/>
      <c r="S21" s="1074"/>
      <c r="T21" s="1074"/>
      <c r="U21" s="1074"/>
      <c r="V21" s="1076"/>
      <c r="W21" s="1091">
        <f>VLOOKUP($B21,入力フォーム!$B$142:$AI$148,24,FALSE)</f>
        <v>0</v>
      </c>
      <c r="X21" s="1089"/>
      <c r="Y21" s="1089">
        <f>VLOOKUP($B21,入力フォーム!$B$142:$AI$148,26,FALSE)</f>
        <v>0</v>
      </c>
      <c r="Z21" s="1090"/>
      <c r="AA21" s="1091">
        <f>VLOOKUP($B21,入力フォーム!$B$142:$AI$148,28,FALSE)</f>
        <v>0</v>
      </c>
      <c r="AB21" s="1089"/>
      <c r="AC21" s="1092">
        <f>VLOOKUP($B21,入力フォーム!$B$142:$AI$148,30,FALSE)</f>
        <v>0</v>
      </c>
      <c r="AD21" s="1093"/>
      <c r="AE21" s="1094" t="str">
        <f>VLOOKUP($B21,入力フォーム!$B$142:$AI$148,34,FALSE)</f>
        <v/>
      </c>
      <c r="AF21" s="1095"/>
    </row>
    <row r="22" spans="1:32" s="43" customFormat="1" ht="29.45" customHeight="1">
      <c r="A22" s="391"/>
      <c r="B22" s="407" t="s">
        <v>312</v>
      </c>
      <c r="C22" s="1074">
        <f>VLOOKUP($B22,入力フォーム!$B$142:$AI$148,5,FALSE)</f>
        <v>0</v>
      </c>
      <c r="D22" s="1074"/>
      <c r="E22" s="1074"/>
      <c r="F22" s="1074"/>
      <c r="G22" s="1074"/>
      <c r="H22" s="1074"/>
      <c r="I22" s="1074"/>
      <c r="J22" s="1074"/>
      <c r="K22" s="1075">
        <f>VLOOKUP($B22,入力フォーム!$B$142:$AI$148,13,FALSE)</f>
        <v>0</v>
      </c>
      <c r="L22" s="1074"/>
      <c r="M22" s="1074"/>
      <c r="N22" s="1074"/>
      <c r="O22" s="1074"/>
      <c r="P22" s="1074"/>
      <c r="Q22" s="1074"/>
      <c r="R22" s="1074"/>
      <c r="S22" s="1074"/>
      <c r="T22" s="1074"/>
      <c r="U22" s="1074"/>
      <c r="V22" s="1076"/>
      <c r="W22" s="1091">
        <f>VLOOKUP($B22,入力フォーム!$B$142:$AI$148,24,FALSE)</f>
        <v>0</v>
      </c>
      <c r="X22" s="1089"/>
      <c r="Y22" s="1089">
        <f>VLOOKUP($B22,入力フォーム!$B$142:$AI$148,26,FALSE)</f>
        <v>0</v>
      </c>
      <c r="Z22" s="1090"/>
      <c r="AA22" s="1091">
        <f>VLOOKUP($B22,入力フォーム!$B$142:$AI$148,28,FALSE)</f>
        <v>0</v>
      </c>
      <c r="AB22" s="1089"/>
      <c r="AC22" s="1092">
        <f>VLOOKUP($B22,入力フォーム!$B$142:$AI$148,30,FALSE)</f>
        <v>0</v>
      </c>
      <c r="AD22" s="1093"/>
      <c r="AE22" s="1094" t="str">
        <f>VLOOKUP($B22,入力フォーム!$B$142:$AI$148,34,FALSE)</f>
        <v/>
      </c>
      <c r="AF22" s="1095"/>
    </row>
    <row r="23" spans="1:32" ht="29.45" hidden="1" customHeight="1">
      <c r="A23" s="391" t="s">
        <v>1125</v>
      </c>
      <c r="B23" s="407" t="s">
        <v>313</v>
      </c>
      <c r="C23" s="1074">
        <f>VLOOKUP($B23,入力フォーム!$B$142:$AI$148,5,FALSE)</f>
        <v>0</v>
      </c>
      <c r="D23" s="1074"/>
      <c r="E23" s="1074"/>
      <c r="F23" s="1074"/>
      <c r="G23" s="1074"/>
      <c r="H23" s="1074"/>
      <c r="I23" s="1074"/>
      <c r="J23" s="1074"/>
      <c r="K23" s="1075">
        <f>VLOOKUP($B23,入力フォーム!$B$142:$AI$148,13,FALSE)</f>
        <v>0</v>
      </c>
      <c r="L23" s="1074"/>
      <c r="M23" s="1074"/>
      <c r="N23" s="1074"/>
      <c r="O23" s="1074"/>
      <c r="P23" s="1074"/>
      <c r="Q23" s="1074"/>
      <c r="R23" s="1074"/>
      <c r="S23" s="1074"/>
      <c r="T23" s="1074"/>
      <c r="U23" s="1074"/>
      <c r="V23" s="1076"/>
      <c r="W23" s="1091">
        <f>VLOOKUP($B23,入力フォーム!$B$142:$AI$148,24,FALSE)</f>
        <v>0</v>
      </c>
      <c r="X23" s="1089"/>
      <c r="Y23" s="1089">
        <f>VLOOKUP($B23,入力フォーム!$B$142:$AI$148,26,FALSE)</f>
        <v>0</v>
      </c>
      <c r="Z23" s="1090"/>
      <c r="AA23" s="1091">
        <f>VLOOKUP($B23,入力フォーム!$B$142:$AI$148,28,FALSE)</f>
        <v>0</v>
      </c>
      <c r="AB23" s="1089"/>
      <c r="AC23" s="1092">
        <f>VLOOKUP($B23,入力フォーム!$B$142:$AI$148,30,FALSE)</f>
        <v>0</v>
      </c>
      <c r="AD23" s="1093"/>
      <c r="AE23" s="1094" t="str">
        <f>VLOOKUP($B23,入力フォーム!$B$142:$AI$148,34,FALSE)</f>
        <v/>
      </c>
      <c r="AF23" s="1095"/>
    </row>
    <row r="24" spans="1:32" s="43" customFormat="1" ht="29.45" hidden="1" customHeight="1">
      <c r="A24" s="391"/>
      <c r="B24" s="407" t="s">
        <v>314</v>
      </c>
      <c r="C24" s="1074">
        <f>VLOOKUP($B24,入力フォーム!$B$142:$AI$148,5,FALSE)</f>
        <v>0</v>
      </c>
      <c r="D24" s="1074"/>
      <c r="E24" s="1074"/>
      <c r="F24" s="1074"/>
      <c r="G24" s="1074"/>
      <c r="H24" s="1074"/>
      <c r="I24" s="1074"/>
      <c r="J24" s="1074"/>
      <c r="K24" s="1075">
        <f>VLOOKUP($B24,入力フォーム!$B$142:$AI$148,13,FALSE)</f>
        <v>0</v>
      </c>
      <c r="L24" s="1074"/>
      <c r="M24" s="1074"/>
      <c r="N24" s="1074"/>
      <c r="O24" s="1074"/>
      <c r="P24" s="1074"/>
      <c r="Q24" s="1074"/>
      <c r="R24" s="1074"/>
      <c r="S24" s="1074"/>
      <c r="T24" s="1074"/>
      <c r="U24" s="1074"/>
      <c r="V24" s="1076"/>
      <c r="W24" s="1091">
        <f>VLOOKUP($B24,入力フォーム!$B$142:$AI$148,24,FALSE)</f>
        <v>0</v>
      </c>
      <c r="X24" s="1089"/>
      <c r="Y24" s="1089">
        <f>VLOOKUP($B24,入力フォーム!$B$142:$AI$148,26,FALSE)</f>
        <v>0</v>
      </c>
      <c r="Z24" s="1090"/>
      <c r="AA24" s="1091">
        <f>VLOOKUP($B24,入力フォーム!$B$142:$AI$148,28,FALSE)</f>
        <v>0</v>
      </c>
      <c r="AB24" s="1089"/>
      <c r="AC24" s="1092">
        <f>VLOOKUP($B24,入力フォーム!$B$142:$AI$148,30,FALSE)</f>
        <v>0</v>
      </c>
      <c r="AD24" s="1093"/>
      <c r="AE24" s="1094" t="str">
        <f>VLOOKUP($B24,入力フォーム!$B$142:$AI$148,34,FALSE)</f>
        <v/>
      </c>
      <c r="AF24" s="1095"/>
    </row>
    <row r="25" spans="1:32" s="43" customFormat="1" ht="14.25" customHeight="1">
      <c r="A25" s="391"/>
      <c r="B25" s="408"/>
      <c r="C25" s="409"/>
      <c r="D25" s="409"/>
      <c r="E25" s="409"/>
      <c r="F25" s="409"/>
      <c r="G25" s="401"/>
      <c r="H25" s="401"/>
      <c r="I25" s="401"/>
      <c r="J25" s="401"/>
      <c r="K25" s="405"/>
      <c r="L25" s="405"/>
      <c r="M25" s="405"/>
      <c r="N25" s="405"/>
      <c r="O25" s="405"/>
      <c r="P25" s="405"/>
      <c r="Q25" s="410"/>
      <c r="R25" s="410"/>
      <c r="S25" s="410"/>
      <c r="T25" s="410"/>
      <c r="U25" s="410"/>
      <c r="V25" s="410"/>
      <c r="W25" s="410"/>
      <c r="X25" s="410"/>
      <c r="Y25" s="411"/>
      <c r="Z25" s="411"/>
      <c r="AA25" s="411"/>
      <c r="AB25" s="411"/>
      <c r="AC25" s="411"/>
      <c r="AD25" s="411"/>
      <c r="AE25" s="412"/>
      <c r="AF25" s="412"/>
    </row>
    <row r="26" spans="1:32" s="66" customFormat="1" ht="14.25" customHeight="1">
      <c r="A26" s="391">
        <v>6</v>
      </c>
      <c r="B26" s="1028" t="s">
        <v>315</v>
      </c>
      <c r="C26" s="1028"/>
      <c r="D26" s="1028"/>
      <c r="E26" s="1028"/>
      <c r="F26" s="1028"/>
      <c r="G26" s="71" t="s">
        <v>316</v>
      </c>
      <c r="H26" s="62"/>
      <c r="I26" s="62"/>
      <c r="J26" s="62"/>
      <c r="K26" s="62"/>
      <c r="L26" s="62"/>
      <c r="M26" s="62"/>
      <c r="N26" s="62"/>
      <c r="Q26" s="1084" t="s">
        <v>317</v>
      </c>
      <c r="R26" s="1084"/>
      <c r="S26" s="1084"/>
      <c r="T26" s="1084"/>
      <c r="U26" s="1084"/>
      <c r="V26" s="1084"/>
      <c r="W26" s="1085" t="s">
        <v>318</v>
      </c>
      <c r="X26" s="1085"/>
      <c r="Y26" s="1085"/>
      <c r="Z26" s="1085"/>
      <c r="AA26" s="1085"/>
      <c r="AB26" s="1085"/>
      <c r="AC26" s="1085"/>
      <c r="AD26" s="1085"/>
      <c r="AE26" s="1085"/>
      <c r="AF26" s="1085"/>
    </row>
    <row r="27" spans="1:32" ht="14.25" customHeight="1">
      <c r="A27" s="391"/>
      <c r="B27" s="403"/>
      <c r="C27" s="1086" t="s">
        <v>119</v>
      </c>
      <c r="D27" s="1086"/>
      <c r="E27" s="1086"/>
      <c r="F27" s="1086"/>
      <c r="G27" s="1086"/>
      <c r="H27" s="1086"/>
      <c r="I27" s="1086"/>
      <c r="J27" s="1086"/>
      <c r="K27" s="1086" t="s">
        <v>120</v>
      </c>
      <c r="L27" s="1087"/>
      <c r="M27" s="1087"/>
      <c r="N27" s="1087"/>
      <c r="O27" s="1087"/>
      <c r="P27" s="1087"/>
      <c r="Q27" s="1087"/>
      <c r="R27" s="1087"/>
      <c r="S27" s="1087"/>
      <c r="T27" s="1087"/>
      <c r="U27" s="1087"/>
      <c r="V27" s="1087"/>
      <c r="W27" s="1087"/>
      <c r="X27" s="1087"/>
      <c r="Y27" s="1082" t="s">
        <v>319</v>
      </c>
      <c r="Z27" s="1082"/>
      <c r="AA27" s="1082"/>
      <c r="AB27" s="1082"/>
      <c r="AC27" s="1082"/>
      <c r="AD27" s="1082"/>
      <c r="AE27" s="1082"/>
      <c r="AF27" s="1082"/>
    </row>
    <row r="28" spans="1:32" s="71" customFormat="1" ht="14.25" customHeight="1">
      <c r="A28" s="391"/>
      <c r="B28" s="404"/>
      <c r="C28" s="1088" t="s">
        <v>125</v>
      </c>
      <c r="D28" s="1088"/>
      <c r="E28" s="1088"/>
      <c r="F28" s="1088"/>
      <c r="G28" s="1088"/>
      <c r="H28" s="1088"/>
      <c r="I28" s="1088"/>
      <c r="J28" s="1088"/>
      <c r="K28" s="1088" t="s">
        <v>126</v>
      </c>
      <c r="L28" s="1088"/>
      <c r="M28" s="1088"/>
      <c r="N28" s="1088"/>
      <c r="O28" s="1088"/>
      <c r="P28" s="1088"/>
      <c r="Q28" s="1088"/>
      <c r="R28" s="1088"/>
      <c r="S28" s="1088"/>
      <c r="T28" s="1088"/>
      <c r="U28" s="1088"/>
      <c r="V28" s="1088"/>
      <c r="W28" s="1088"/>
      <c r="X28" s="404"/>
      <c r="Y28" s="1082" t="s">
        <v>306</v>
      </c>
      <c r="Z28" s="1082"/>
      <c r="AA28" s="1082" t="s">
        <v>307</v>
      </c>
      <c r="AB28" s="1082"/>
      <c r="AC28" s="1082" t="s">
        <v>308</v>
      </c>
      <c r="AD28" s="1082"/>
      <c r="AE28" s="1082" t="s">
        <v>307</v>
      </c>
      <c r="AF28" s="1082"/>
    </row>
    <row r="29" spans="1:32" s="43" customFormat="1" ht="29.45" customHeight="1">
      <c r="A29" s="391"/>
      <c r="B29" s="406" t="s">
        <v>269</v>
      </c>
      <c r="C29" s="1074">
        <f>VLOOKUP($B29,入力フォーム!$B$165:$AB$167,2,FALSE)</f>
        <v>0</v>
      </c>
      <c r="D29" s="1074"/>
      <c r="E29" s="1074"/>
      <c r="F29" s="1074"/>
      <c r="G29" s="1074"/>
      <c r="H29" s="1074"/>
      <c r="I29" s="1074"/>
      <c r="J29" s="1074"/>
      <c r="K29" s="1075">
        <f>VLOOKUP($B29,入力フォーム!$B$165:$AB$167,10,FALSE)</f>
        <v>0</v>
      </c>
      <c r="L29" s="1074"/>
      <c r="M29" s="1074"/>
      <c r="N29" s="1074"/>
      <c r="O29" s="1074"/>
      <c r="P29" s="1074"/>
      <c r="Q29" s="1074"/>
      <c r="R29" s="1074"/>
      <c r="S29" s="1074"/>
      <c r="T29" s="1074"/>
      <c r="U29" s="1074"/>
      <c r="V29" s="1074"/>
      <c r="W29" s="1074"/>
      <c r="X29" s="1076"/>
      <c r="Y29" s="1077">
        <f>VLOOKUP($B29,入力フォーム!$B$165:$AB$167,21,FALSE)</f>
        <v>0</v>
      </c>
      <c r="Z29" s="1078"/>
      <c r="AA29" s="1078">
        <f>VLOOKUP($B29,入力フォーム!$B$165:$AB$167,23,FALSE)</f>
        <v>0</v>
      </c>
      <c r="AB29" s="1079"/>
      <c r="AC29" s="1077">
        <f>VLOOKUP($B29,入力フォーム!$B$165:$AB$167,25,FALSE)</f>
        <v>0</v>
      </c>
      <c r="AD29" s="1078"/>
      <c r="AE29" s="1080">
        <f>VLOOKUP($B29,入力フォーム!$B$165:$AB$167,27,FALSE)</f>
        <v>0</v>
      </c>
      <c r="AF29" s="1081"/>
    </row>
    <row r="30" spans="1:32" ht="29.45" customHeight="1">
      <c r="A30" s="391"/>
      <c r="B30" s="407" t="s">
        <v>309</v>
      </c>
      <c r="C30" s="1074">
        <f>VLOOKUP($B30,入力フォーム!$B$165:$AB$167,2,FALSE)</f>
        <v>0</v>
      </c>
      <c r="D30" s="1074"/>
      <c r="E30" s="1074"/>
      <c r="F30" s="1074"/>
      <c r="G30" s="1074"/>
      <c r="H30" s="1074"/>
      <c r="I30" s="1074"/>
      <c r="J30" s="1074"/>
      <c r="K30" s="1075">
        <f>VLOOKUP($B30,入力フォーム!$B$165:$AB$167,10,FALSE)</f>
        <v>0</v>
      </c>
      <c r="L30" s="1074"/>
      <c r="M30" s="1074"/>
      <c r="N30" s="1074"/>
      <c r="O30" s="1074"/>
      <c r="P30" s="1074"/>
      <c r="Q30" s="1074"/>
      <c r="R30" s="1074"/>
      <c r="S30" s="1074"/>
      <c r="T30" s="1074"/>
      <c r="U30" s="1074"/>
      <c r="V30" s="1074"/>
      <c r="W30" s="1074"/>
      <c r="X30" s="1076"/>
      <c r="Y30" s="1077">
        <f>VLOOKUP($B30,入力フォーム!$B$165:$AB$167,21,FALSE)</f>
        <v>0</v>
      </c>
      <c r="Z30" s="1078"/>
      <c r="AA30" s="1078">
        <f>VLOOKUP($B30,入力フォーム!$B$165:$AB$167,23,FALSE)</f>
        <v>0</v>
      </c>
      <c r="AB30" s="1079"/>
      <c r="AC30" s="1077">
        <f>VLOOKUP($B30,入力フォーム!$B$165:$AB$167,25,FALSE)</f>
        <v>0</v>
      </c>
      <c r="AD30" s="1078"/>
      <c r="AE30" s="1080">
        <f>VLOOKUP($B30,入力フォーム!$B$165:$AB$167,27,FALSE)</f>
        <v>0</v>
      </c>
      <c r="AF30" s="1081"/>
    </row>
    <row r="31" spans="1:32" ht="29.45" customHeight="1">
      <c r="A31" s="391"/>
      <c r="B31" s="406" t="s">
        <v>310</v>
      </c>
      <c r="C31" s="1074">
        <f>VLOOKUP($B31,入力フォーム!$B$165:$AB$167,2,FALSE)</f>
        <v>0</v>
      </c>
      <c r="D31" s="1074"/>
      <c r="E31" s="1074"/>
      <c r="F31" s="1074"/>
      <c r="G31" s="1074"/>
      <c r="H31" s="1074"/>
      <c r="I31" s="1074"/>
      <c r="J31" s="1074"/>
      <c r="K31" s="1075">
        <f>VLOOKUP($B31,入力フォーム!$B$165:$AB$167,10,FALSE)</f>
        <v>0</v>
      </c>
      <c r="L31" s="1074"/>
      <c r="M31" s="1074"/>
      <c r="N31" s="1074"/>
      <c r="O31" s="1074"/>
      <c r="P31" s="1074"/>
      <c r="Q31" s="1074"/>
      <c r="R31" s="1074"/>
      <c r="S31" s="1074"/>
      <c r="T31" s="1074"/>
      <c r="U31" s="1074"/>
      <c r="V31" s="1074"/>
      <c r="W31" s="1074"/>
      <c r="X31" s="1076"/>
      <c r="Y31" s="1077">
        <f>VLOOKUP($B31,入力フォーム!$B$165:$AB$167,21,FALSE)</f>
        <v>0</v>
      </c>
      <c r="Z31" s="1078"/>
      <c r="AA31" s="1078">
        <f>VLOOKUP($B31,入力フォーム!$B$165:$AB$167,23,FALSE)</f>
        <v>0</v>
      </c>
      <c r="AB31" s="1079"/>
      <c r="AC31" s="1077">
        <f>VLOOKUP($B31,入力フォーム!$B$165:$AB$167,25,FALSE)</f>
        <v>0</v>
      </c>
      <c r="AD31" s="1078"/>
      <c r="AE31" s="1080">
        <f>VLOOKUP($B31,入力フォーム!$B$165:$AB$167,27,FALSE)</f>
        <v>0</v>
      </c>
      <c r="AF31" s="1081"/>
    </row>
    <row r="32" spans="1:32" s="43" customFormat="1" ht="14.25" customHeight="1">
      <c r="A32" s="391"/>
      <c r="B32" s="413"/>
      <c r="C32" s="401"/>
      <c r="D32" s="401"/>
      <c r="E32" s="401"/>
      <c r="F32" s="401"/>
      <c r="G32" s="401"/>
      <c r="H32" s="401"/>
      <c r="I32" s="401"/>
      <c r="J32" s="401"/>
      <c r="K32" s="405"/>
      <c r="L32" s="405"/>
      <c r="M32" s="405"/>
      <c r="N32" s="405"/>
      <c r="O32" s="405"/>
      <c r="P32" s="405"/>
      <c r="Q32" s="405"/>
      <c r="R32" s="405"/>
      <c r="S32" s="405"/>
      <c r="T32" s="405"/>
      <c r="U32" s="405"/>
      <c r="V32" s="405"/>
      <c r="W32" s="405"/>
      <c r="X32" s="405"/>
      <c r="Y32" s="402"/>
      <c r="Z32" s="402"/>
      <c r="AA32" s="402"/>
      <c r="AB32" s="402"/>
      <c r="AC32" s="402"/>
      <c r="AD32" s="402"/>
      <c r="AE32" s="414"/>
      <c r="AF32" s="414"/>
    </row>
    <row r="33" spans="1:32" s="66" customFormat="1" ht="14.25" customHeight="1">
      <c r="A33" s="391">
        <v>7</v>
      </c>
      <c r="B33" s="1028" t="s">
        <v>320</v>
      </c>
      <c r="C33" s="1028"/>
      <c r="D33" s="1028"/>
      <c r="E33" s="1028"/>
      <c r="F33" s="1083" t="s">
        <v>321</v>
      </c>
      <c r="G33" s="1083"/>
      <c r="H33" s="1083"/>
      <c r="I33" s="1083"/>
      <c r="J33" s="1083"/>
      <c r="K33" s="1083"/>
      <c r="L33" s="1083"/>
      <c r="M33" s="1083"/>
      <c r="N33" s="1083"/>
      <c r="O33" s="1083"/>
      <c r="P33" s="1083"/>
      <c r="Q33" s="1083"/>
      <c r="R33" s="1084" t="s">
        <v>322</v>
      </c>
      <c r="S33" s="1084"/>
      <c r="T33" s="1084"/>
      <c r="U33" s="1084"/>
      <c r="V33" s="1084"/>
      <c r="W33" s="1084"/>
      <c r="X33" s="1085" t="s">
        <v>318</v>
      </c>
      <c r="Y33" s="1085"/>
      <c r="Z33" s="1085"/>
      <c r="AA33" s="1085"/>
      <c r="AB33" s="1085"/>
      <c r="AC33" s="1085"/>
      <c r="AD33" s="1085"/>
      <c r="AE33" s="1085"/>
      <c r="AF33" s="1085"/>
    </row>
    <row r="34" spans="1:32" ht="14.25" customHeight="1">
      <c r="A34" s="391"/>
      <c r="B34" s="71"/>
      <c r="C34" s="1086" t="s">
        <v>146</v>
      </c>
      <c r="D34" s="1086"/>
      <c r="E34" s="1086"/>
      <c r="F34" s="1086"/>
      <c r="G34" s="1086"/>
      <c r="H34" s="1086"/>
      <c r="I34" s="1086"/>
      <c r="J34" s="1086"/>
      <c r="K34" s="1086" t="s">
        <v>120</v>
      </c>
      <c r="L34" s="1087"/>
      <c r="M34" s="1087"/>
      <c r="N34" s="1087"/>
      <c r="O34" s="1087"/>
      <c r="P34" s="1087"/>
      <c r="Q34" s="1087"/>
      <c r="R34" s="1087"/>
      <c r="S34" s="1087"/>
      <c r="T34" s="1087"/>
      <c r="U34" s="1087"/>
      <c r="V34" s="1087"/>
      <c r="W34" s="1087"/>
      <c r="X34" s="1087"/>
      <c r="Y34" s="1082" t="s">
        <v>323</v>
      </c>
      <c r="Z34" s="1082"/>
      <c r="AA34" s="1082"/>
      <c r="AB34" s="1082"/>
      <c r="AC34" s="1082"/>
      <c r="AD34" s="1082"/>
      <c r="AE34" s="1082"/>
      <c r="AF34" s="1082"/>
    </row>
    <row r="35" spans="1:32" ht="14.25" customHeight="1">
      <c r="A35" s="391"/>
      <c r="B35" s="43"/>
      <c r="C35" s="1082" t="s">
        <v>150</v>
      </c>
      <c r="D35" s="1082"/>
      <c r="E35" s="1082"/>
      <c r="F35" s="1082"/>
      <c r="G35" s="1082"/>
      <c r="H35" s="1082"/>
      <c r="I35" s="1082"/>
      <c r="J35" s="1082"/>
      <c r="K35" s="1082" t="s">
        <v>151</v>
      </c>
      <c r="L35" s="1082"/>
      <c r="M35" s="1082"/>
      <c r="N35" s="1082"/>
      <c r="O35" s="1082"/>
      <c r="P35" s="1082"/>
      <c r="Q35" s="1082"/>
      <c r="R35" s="1082"/>
      <c r="S35" s="1082"/>
      <c r="T35" s="1082"/>
      <c r="U35" s="1082"/>
      <c r="V35" s="1082"/>
      <c r="W35" s="1082"/>
      <c r="X35" s="1082"/>
      <c r="Y35" s="1082" t="s">
        <v>306</v>
      </c>
      <c r="Z35" s="1082"/>
      <c r="AA35" s="1082" t="s">
        <v>307</v>
      </c>
      <c r="AB35" s="1082"/>
      <c r="AC35" s="1082" t="s">
        <v>308</v>
      </c>
      <c r="AD35" s="1082"/>
      <c r="AE35" s="1082" t="s">
        <v>307</v>
      </c>
      <c r="AF35" s="1082"/>
    </row>
    <row r="36" spans="1:32" ht="29.45" customHeight="1">
      <c r="A36" s="391"/>
      <c r="B36" s="407" t="s">
        <v>269</v>
      </c>
      <c r="C36" s="1074">
        <f>VLOOKUP($B36,入力フォーム!$B$172:$AD$176,2,FALSE)</f>
        <v>0</v>
      </c>
      <c r="D36" s="1074"/>
      <c r="E36" s="1074"/>
      <c r="F36" s="1074"/>
      <c r="G36" s="1074"/>
      <c r="H36" s="1074"/>
      <c r="I36" s="1074"/>
      <c r="J36" s="1074"/>
      <c r="K36" s="1075">
        <f>VLOOKUP($B36,入力フォーム!$B$172:$AD$176,10,FALSE)</f>
        <v>0</v>
      </c>
      <c r="L36" s="1074"/>
      <c r="M36" s="1074"/>
      <c r="N36" s="1074"/>
      <c r="O36" s="1074"/>
      <c r="P36" s="1074"/>
      <c r="Q36" s="1074"/>
      <c r="R36" s="1074"/>
      <c r="S36" s="1074"/>
      <c r="T36" s="1074"/>
      <c r="U36" s="1074"/>
      <c r="V36" s="1074"/>
      <c r="W36" s="1074"/>
      <c r="X36" s="1076"/>
      <c r="Y36" s="1077">
        <f>VLOOKUP($B36,入力フォーム!$B$172:$AD$176,21,FALSE)</f>
        <v>0</v>
      </c>
      <c r="Z36" s="1078"/>
      <c r="AA36" s="1078">
        <f>VLOOKUP($B36,入力フォーム!$B$172:$AD$176,23,FALSE)</f>
        <v>0</v>
      </c>
      <c r="AB36" s="1079"/>
      <c r="AC36" s="1077">
        <f>VLOOKUP($B36,入力フォーム!$B$172:$AD$176,25,FALSE)</f>
        <v>0</v>
      </c>
      <c r="AD36" s="1078"/>
      <c r="AE36" s="1080">
        <f>VLOOKUP($B36,入力フォーム!$B$172:$AD$176,27,FALSE)</f>
        <v>0</v>
      </c>
      <c r="AF36" s="1081"/>
    </row>
    <row r="37" spans="1:32" s="66" customFormat="1" ht="29.45" customHeight="1">
      <c r="A37" s="391"/>
      <c r="B37" s="407" t="s">
        <v>309</v>
      </c>
      <c r="C37" s="1074">
        <f>VLOOKUP($B37,入力フォーム!$B$172:$AD$176,2,FALSE)</f>
        <v>0</v>
      </c>
      <c r="D37" s="1074"/>
      <c r="E37" s="1074"/>
      <c r="F37" s="1074"/>
      <c r="G37" s="1074"/>
      <c r="H37" s="1074"/>
      <c r="I37" s="1074"/>
      <c r="J37" s="1074"/>
      <c r="K37" s="1075">
        <f>VLOOKUP($B37,入力フォーム!$B$172:$AD$176,10,FALSE)</f>
        <v>0</v>
      </c>
      <c r="L37" s="1074"/>
      <c r="M37" s="1074"/>
      <c r="N37" s="1074"/>
      <c r="O37" s="1074"/>
      <c r="P37" s="1074"/>
      <c r="Q37" s="1074"/>
      <c r="R37" s="1074"/>
      <c r="S37" s="1074"/>
      <c r="T37" s="1074"/>
      <c r="U37" s="1074"/>
      <c r="V37" s="1074"/>
      <c r="W37" s="1074"/>
      <c r="X37" s="1076"/>
      <c r="Y37" s="1077">
        <f>VLOOKUP($B37,入力フォーム!$B$172:$AD$176,21,FALSE)</f>
        <v>0</v>
      </c>
      <c r="Z37" s="1078"/>
      <c r="AA37" s="1078">
        <f>VLOOKUP($B37,入力フォーム!$B$172:$AD$176,23,FALSE)</f>
        <v>0</v>
      </c>
      <c r="AB37" s="1079"/>
      <c r="AC37" s="1077">
        <f>VLOOKUP($B37,入力フォーム!$B$172:$AD$176,25,FALSE)</f>
        <v>0</v>
      </c>
      <c r="AD37" s="1078"/>
      <c r="AE37" s="1080">
        <f>VLOOKUP($B37,入力フォーム!$B$172:$AD$176,27,FALSE)</f>
        <v>0</v>
      </c>
      <c r="AF37" s="1081"/>
    </row>
    <row r="38" spans="1:32" s="43" customFormat="1" ht="29.45" customHeight="1">
      <c r="A38" s="391"/>
      <c r="B38" s="406" t="s">
        <v>310</v>
      </c>
      <c r="C38" s="1074">
        <f>VLOOKUP($B38,入力フォーム!$B$172:$AD$176,2,FALSE)</f>
        <v>0</v>
      </c>
      <c r="D38" s="1074"/>
      <c r="E38" s="1074"/>
      <c r="F38" s="1074"/>
      <c r="G38" s="1074"/>
      <c r="H38" s="1074"/>
      <c r="I38" s="1074"/>
      <c r="J38" s="1074"/>
      <c r="K38" s="1075">
        <f>VLOOKUP($B38,入力フォーム!$B$172:$AD$176,10,FALSE)</f>
        <v>0</v>
      </c>
      <c r="L38" s="1074"/>
      <c r="M38" s="1074"/>
      <c r="N38" s="1074"/>
      <c r="O38" s="1074"/>
      <c r="P38" s="1074"/>
      <c r="Q38" s="1074"/>
      <c r="R38" s="1074"/>
      <c r="S38" s="1074"/>
      <c r="T38" s="1074"/>
      <c r="U38" s="1074"/>
      <c r="V38" s="1074"/>
      <c r="W38" s="1074"/>
      <c r="X38" s="1076"/>
      <c r="Y38" s="1077">
        <f>VLOOKUP($B38,入力フォーム!$B$172:$AD$176,21,FALSE)</f>
        <v>0</v>
      </c>
      <c r="Z38" s="1078"/>
      <c r="AA38" s="1078">
        <f>VLOOKUP($B38,入力フォーム!$B$172:$AD$176,23,FALSE)</f>
        <v>0</v>
      </c>
      <c r="AB38" s="1079"/>
      <c r="AC38" s="1077">
        <f>VLOOKUP($B38,入力フォーム!$B$172:$AD$176,25,FALSE)</f>
        <v>0</v>
      </c>
      <c r="AD38" s="1078"/>
      <c r="AE38" s="1080">
        <f>VLOOKUP($B38,入力フォーム!$B$172:$AD$176,27,FALSE)</f>
        <v>0</v>
      </c>
      <c r="AF38" s="1081"/>
    </row>
    <row r="39" spans="1:32" s="66" customFormat="1" ht="29.45" hidden="1" customHeight="1">
      <c r="A39" s="391"/>
      <c r="B39" s="407" t="s">
        <v>311</v>
      </c>
      <c r="C39" s="1074">
        <f>VLOOKUP($B39,入力フォーム!$B$172:$AD$176,2,FALSE)</f>
        <v>0</v>
      </c>
      <c r="D39" s="1074"/>
      <c r="E39" s="1074"/>
      <c r="F39" s="1074"/>
      <c r="G39" s="1074"/>
      <c r="H39" s="1074"/>
      <c r="I39" s="1074"/>
      <c r="J39" s="1074"/>
      <c r="K39" s="1075">
        <f>VLOOKUP($B39,入力フォーム!$B$172:$AD$176,10,FALSE)</f>
        <v>0</v>
      </c>
      <c r="L39" s="1074"/>
      <c r="M39" s="1074"/>
      <c r="N39" s="1074"/>
      <c r="O39" s="1074"/>
      <c r="P39" s="1074"/>
      <c r="Q39" s="1074"/>
      <c r="R39" s="1074"/>
      <c r="S39" s="1074"/>
      <c r="T39" s="1074"/>
      <c r="U39" s="1074"/>
      <c r="V39" s="1074"/>
      <c r="W39" s="1074"/>
      <c r="X39" s="1076"/>
      <c r="Y39" s="1077">
        <f>VLOOKUP($B39,入力フォーム!$B$172:$AD$176,21,FALSE)</f>
        <v>0</v>
      </c>
      <c r="Z39" s="1078"/>
      <c r="AA39" s="1078">
        <f>VLOOKUP($B39,入力フォーム!$B$172:$AD$176,23,FALSE)</f>
        <v>0</v>
      </c>
      <c r="AB39" s="1079"/>
      <c r="AC39" s="1077">
        <f>VLOOKUP($B39,入力フォーム!$B$172:$AD$176,25,FALSE)</f>
        <v>0</v>
      </c>
      <c r="AD39" s="1078"/>
      <c r="AE39" s="1080">
        <f>VLOOKUP($B39,入力フォーム!$B$172:$AD$176,27,FALSE)</f>
        <v>0</v>
      </c>
      <c r="AF39" s="1081"/>
    </row>
    <row r="40" spans="1:32" s="43" customFormat="1" ht="29.45" hidden="1" customHeight="1">
      <c r="A40" s="391"/>
      <c r="B40" s="406" t="s">
        <v>312</v>
      </c>
      <c r="C40" s="1074">
        <f>VLOOKUP($B40,入力フォーム!$B$172:$AD$176,2,FALSE)</f>
        <v>0</v>
      </c>
      <c r="D40" s="1074"/>
      <c r="E40" s="1074"/>
      <c r="F40" s="1074"/>
      <c r="G40" s="1074"/>
      <c r="H40" s="1074"/>
      <c r="I40" s="1074"/>
      <c r="J40" s="1074"/>
      <c r="K40" s="1075">
        <f>VLOOKUP($B40,入力フォーム!$B$172:$AD$176,10,FALSE)</f>
        <v>0</v>
      </c>
      <c r="L40" s="1074"/>
      <c r="M40" s="1074"/>
      <c r="N40" s="1074"/>
      <c r="O40" s="1074"/>
      <c r="P40" s="1074"/>
      <c r="Q40" s="1074"/>
      <c r="R40" s="1074"/>
      <c r="S40" s="1074"/>
      <c r="T40" s="1074"/>
      <c r="U40" s="1074"/>
      <c r="V40" s="1074"/>
      <c r="W40" s="1074"/>
      <c r="X40" s="1076"/>
      <c r="Y40" s="1077">
        <f>VLOOKUP($B40,入力フォーム!$B$172:$AD$176,21,FALSE)</f>
        <v>0</v>
      </c>
      <c r="Z40" s="1078"/>
      <c r="AA40" s="1078">
        <f>VLOOKUP($B40,入力フォーム!$B$172:$AD$176,23,FALSE)</f>
        <v>0</v>
      </c>
      <c r="AB40" s="1079"/>
      <c r="AC40" s="1077">
        <f>VLOOKUP($B40,入力フォーム!$B$172:$AD$176,25,FALSE)</f>
        <v>0</v>
      </c>
      <c r="AD40" s="1078"/>
      <c r="AE40" s="1080">
        <f>VLOOKUP($B40,入力フォーム!$B$172:$AD$176,27,FALSE)</f>
        <v>0</v>
      </c>
      <c r="AF40" s="1081"/>
    </row>
    <row r="41" spans="1:32" s="43" customFormat="1" ht="14.25" customHeight="1">
      <c r="A41" s="391"/>
      <c r="B41" s="413"/>
      <c r="C41" s="401"/>
      <c r="D41" s="401"/>
      <c r="E41" s="401"/>
      <c r="F41" s="401"/>
      <c r="G41" s="401"/>
      <c r="H41" s="401"/>
      <c r="I41" s="401"/>
      <c r="J41" s="401"/>
      <c r="K41" s="405"/>
      <c r="L41" s="405"/>
      <c r="M41" s="405"/>
      <c r="N41" s="405"/>
      <c r="O41" s="405"/>
      <c r="P41" s="405"/>
      <c r="Q41" s="405"/>
      <c r="R41" s="405"/>
      <c r="S41" s="405"/>
      <c r="T41" s="405"/>
      <c r="U41" s="405"/>
      <c r="V41" s="405"/>
      <c r="W41" s="405"/>
      <c r="X41" s="405"/>
      <c r="Y41" s="402"/>
      <c r="Z41" s="402"/>
      <c r="AA41" s="402"/>
      <c r="AB41" s="402"/>
      <c r="AC41" s="402"/>
      <c r="AD41" s="402"/>
      <c r="AE41" s="414"/>
      <c r="AF41" s="414"/>
    </row>
    <row r="42" spans="1:32" s="79" customFormat="1" ht="14.25" customHeight="1">
      <c r="A42" s="415">
        <v>8</v>
      </c>
      <c r="B42" s="1028" t="s">
        <v>324</v>
      </c>
      <c r="C42" s="1028"/>
      <c r="D42" s="1028"/>
      <c r="E42" s="1028"/>
      <c r="F42" s="416" t="s">
        <v>325</v>
      </c>
      <c r="H42" s="416"/>
      <c r="I42" s="416"/>
      <c r="J42" s="416"/>
      <c r="K42" s="416"/>
      <c r="L42" s="416"/>
      <c r="M42" s="416"/>
      <c r="S42" s="417"/>
      <c r="AE42" s="418"/>
    </row>
    <row r="43" spans="1:32" s="79" customFormat="1" ht="14.25" customHeight="1">
      <c r="A43" s="415" t="s">
        <v>326</v>
      </c>
      <c r="B43" s="42" t="str">
        <f>入力フォーム!F87</f>
        <v>□</v>
      </c>
      <c r="C43" s="42" t="s">
        <v>53</v>
      </c>
      <c r="D43" s="42"/>
      <c r="E43" s="419" t="s">
        <v>327</v>
      </c>
      <c r="F43" s="42" t="str">
        <f>入力フォーム!B87</f>
        <v>□</v>
      </c>
      <c r="G43" s="42" t="s">
        <v>52</v>
      </c>
      <c r="H43" s="42"/>
      <c r="I43" s="42"/>
      <c r="J43" s="92" t="s">
        <v>58</v>
      </c>
      <c r="K43" s="92"/>
      <c r="L43" s="420" t="str">
        <f>IF(入力フォーム!D90&lt;&gt;"",入力フォーム!D90,"")</f>
        <v/>
      </c>
      <c r="M43" s="92" t="s">
        <v>59</v>
      </c>
      <c r="N43" s="92"/>
      <c r="S43" s="417"/>
      <c r="AE43" s="418"/>
    </row>
    <row r="44" spans="1:32" s="79" customFormat="1" ht="6.75" customHeight="1">
      <c r="A44" s="415"/>
      <c r="B44" s="42"/>
      <c r="C44" s="42"/>
      <c r="D44" s="42"/>
      <c r="E44" s="42"/>
      <c r="F44" s="42"/>
      <c r="G44" s="42"/>
      <c r="H44" s="42"/>
      <c r="I44" s="421"/>
      <c r="J44" s="421"/>
      <c r="K44" s="421"/>
      <c r="L44" s="422"/>
      <c r="M44" s="422"/>
      <c r="S44" s="417"/>
      <c r="AE44" s="418"/>
    </row>
    <row r="45" spans="1:32" s="79" customFormat="1" ht="14.25" customHeight="1">
      <c r="A45" s="415" t="s">
        <v>326</v>
      </c>
      <c r="B45" s="92" t="s">
        <v>62</v>
      </c>
      <c r="C45" s="42"/>
      <c r="D45" s="42"/>
      <c r="E45" s="42"/>
      <c r="F45" s="42"/>
      <c r="G45" s="42"/>
      <c r="H45" s="42"/>
      <c r="I45" s="421"/>
      <c r="J45" s="421"/>
      <c r="K45" s="421"/>
      <c r="L45" s="422"/>
      <c r="M45" s="422"/>
      <c r="S45" s="417"/>
      <c r="AE45" s="418"/>
    </row>
    <row r="46" spans="1:32" s="65" customFormat="1" ht="14.25" customHeight="1">
      <c r="A46" s="415"/>
      <c r="B46" s="1071" t="s">
        <v>328</v>
      </c>
      <c r="C46" s="1071"/>
      <c r="D46" s="1071"/>
      <c r="E46" s="1071"/>
      <c r="F46" s="1071"/>
      <c r="G46" s="1071"/>
      <c r="H46" s="1071"/>
      <c r="J46" s="1071" t="s">
        <v>329</v>
      </c>
      <c r="K46" s="1072"/>
      <c r="L46" s="1072"/>
      <c r="M46" s="1072"/>
      <c r="N46" s="1072"/>
      <c r="O46" s="1072"/>
      <c r="P46" s="1072"/>
    </row>
    <row r="47" spans="1:32" s="65" customFormat="1" ht="15">
      <c r="A47" s="415"/>
      <c r="B47" s="1073" t="s">
        <v>330</v>
      </c>
      <c r="C47" s="1073"/>
      <c r="D47" s="1073"/>
      <c r="E47" s="1073" t="s">
        <v>331</v>
      </c>
      <c r="F47" s="1073"/>
      <c r="G47" s="1073" t="s">
        <v>332</v>
      </c>
      <c r="H47" s="1073"/>
      <c r="J47" s="1073" t="s">
        <v>330</v>
      </c>
      <c r="K47" s="1073"/>
      <c r="L47" s="1073"/>
      <c r="M47" s="1073" t="s">
        <v>331</v>
      </c>
      <c r="N47" s="1073"/>
      <c r="O47" s="1073" t="s">
        <v>332</v>
      </c>
      <c r="P47" s="1073"/>
      <c r="Q47" s="423"/>
      <c r="R47" s="1066" t="s">
        <v>333</v>
      </c>
      <c r="S47" s="1066"/>
      <c r="T47" s="1066"/>
      <c r="U47" s="1066"/>
      <c r="V47" s="1066"/>
      <c r="W47" s="1066"/>
      <c r="X47" s="1066"/>
      <c r="Y47" s="1066"/>
      <c r="Z47" s="413" t="s">
        <v>66</v>
      </c>
      <c r="AA47" s="1067" t="str">
        <f>入力フォーム!J96&amp;""</f>
        <v/>
      </c>
      <c r="AB47" s="1067"/>
      <c r="AC47" s="1067"/>
      <c r="AD47" s="1067"/>
      <c r="AE47" s="1067"/>
      <c r="AF47" s="423" t="s">
        <v>67</v>
      </c>
    </row>
    <row r="48" spans="1:32" ht="15">
      <c r="A48" s="391"/>
      <c r="B48" s="1068">
        <f>入力フォーム!B94</f>
        <v>0</v>
      </c>
      <c r="C48" s="1069"/>
      <c r="D48" s="1069"/>
      <c r="E48" s="1069">
        <f>入力フォーム!D94</f>
        <v>0</v>
      </c>
      <c r="F48" s="1069"/>
      <c r="G48" s="1069">
        <f>入力フォーム!F94</f>
        <v>0</v>
      </c>
      <c r="H48" s="1070"/>
      <c r="I48" s="395" t="s">
        <v>64</v>
      </c>
      <c r="J48" s="1068">
        <f>入力フォーム!I94</f>
        <v>0</v>
      </c>
      <c r="K48" s="1069"/>
      <c r="L48" s="1069"/>
      <c r="M48" s="1069">
        <f>入力フォーム!K94</f>
        <v>0</v>
      </c>
      <c r="N48" s="1069"/>
      <c r="O48" s="1069">
        <f>入力フォーム!M94</f>
        <v>0</v>
      </c>
      <c r="P48" s="1070"/>
      <c r="Q48" s="423"/>
      <c r="R48" s="1066" t="s">
        <v>334</v>
      </c>
      <c r="S48" s="1066"/>
      <c r="T48" s="1066"/>
      <c r="U48" s="1066"/>
      <c r="V48" s="1066"/>
      <c r="W48" s="1066"/>
      <c r="X48" s="1066"/>
      <c r="Y48" s="1066"/>
      <c r="Z48" s="413" t="s">
        <v>66</v>
      </c>
      <c r="AA48" s="1067" t="str">
        <f>入力フォーム!J97&amp;""</f>
        <v/>
      </c>
      <c r="AB48" s="1067"/>
      <c r="AC48" s="1067"/>
      <c r="AD48" s="1067"/>
      <c r="AE48" s="1067"/>
      <c r="AF48" s="423" t="s">
        <v>67</v>
      </c>
    </row>
    <row r="49" spans="1:32" ht="14.25" customHeight="1">
      <c r="A49" s="391"/>
      <c r="R49" s="423"/>
      <c r="S49" s="423"/>
      <c r="T49" s="423"/>
      <c r="U49" s="423"/>
      <c r="V49" s="423"/>
      <c r="W49" s="423"/>
      <c r="X49" s="423"/>
      <c r="Y49" s="423"/>
      <c r="Z49" s="423"/>
      <c r="AA49" s="423"/>
      <c r="AB49" s="423"/>
      <c r="AC49" s="423"/>
      <c r="AD49" s="423"/>
      <c r="AE49" s="423"/>
      <c r="AF49" s="423"/>
    </row>
    <row r="50" spans="1:32" ht="14.25" customHeight="1">
      <c r="A50" s="391">
        <v>9</v>
      </c>
      <c r="B50" s="42" t="s">
        <v>335</v>
      </c>
    </row>
    <row r="51" spans="1:32" ht="14.25" customHeight="1">
      <c r="B51" s="424" t="str">
        <f>入力フォーム!F78</f>
        <v>□</v>
      </c>
      <c r="C51" s="1064" t="s">
        <v>53</v>
      </c>
      <c r="D51" s="1064"/>
      <c r="E51" s="1064"/>
      <c r="F51" s="425" t="s">
        <v>253</v>
      </c>
      <c r="G51" s="426"/>
      <c r="H51" s="427" t="str">
        <f>入力フォーム!B78</f>
        <v>□</v>
      </c>
      <c r="I51" s="1064" t="s">
        <v>52</v>
      </c>
      <c r="J51" s="1064"/>
      <c r="K51" s="1064"/>
      <c r="L51" s="1065" t="s">
        <v>254</v>
      </c>
      <c r="M51" s="1065"/>
      <c r="N51" s="427" t="s">
        <v>255</v>
      </c>
      <c r="O51" s="429" t="str">
        <f>IF(入力フォーム!D81&lt;&gt;"",入力フォーム!D81,"")</f>
        <v/>
      </c>
      <c r="P51" s="430" t="s">
        <v>246</v>
      </c>
      <c r="Q51" s="427" t="s">
        <v>59</v>
      </c>
      <c r="R51" s="427"/>
      <c r="S51" s="427"/>
      <c r="T51" s="427"/>
      <c r="U51" s="1065" t="s">
        <v>256</v>
      </c>
      <c r="V51" s="1065"/>
      <c r="W51" s="1065"/>
      <c r="X51" s="1065"/>
      <c r="Y51" s="427" t="s">
        <v>255</v>
      </c>
      <c r="Z51" s="428" t="str">
        <f>IF(入力フォーム!D84&lt;&gt;"",入力フォーム!D84,"")</f>
        <v/>
      </c>
      <c r="AA51" s="430" t="s">
        <v>246</v>
      </c>
      <c r="AB51" s="427" t="s">
        <v>59</v>
      </c>
      <c r="AC51" s="427"/>
      <c r="AD51" s="427"/>
      <c r="AE51" s="427"/>
      <c r="AF51" s="431"/>
    </row>
    <row r="52" spans="1:32" ht="14.25" customHeight="1">
      <c r="B52" s="432"/>
      <c r="C52" s="433"/>
      <c r="D52" s="433"/>
      <c r="E52" s="433"/>
      <c r="F52" s="433"/>
      <c r="G52" s="433"/>
      <c r="H52" s="434"/>
      <c r="I52" s="434"/>
      <c r="J52" s="434"/>
      <c r="K52" s="434"/>
      <c r="L52" s="434"/>
      <c r="M52" s="434"/>
      <c r="N52" s="434"/>
      <c r="O52" s="434"/>
      <c r="P52" s="434"/>
      <c r="Q52" s="434"/>
      <c r="R52" s="434"/>
      <c r="S52" s="434"/>
      <c r="T52" s="434"/>
      <c r="U52" s="434" t="s">
        <v>257</v>
      </c>
      <c r="V52" s="434"/>
      <c r="W52" s="434"/>
      <c r="X52" s="434"/>
      <c r="Y52" s="434"/>
      <c r="Z52" s="434"/>
      <c r="AA52" s="434"/>
      <c r="AB52" s="434"/>
      <c r="AC52" s="434"/>
      <c r="AD52" s="434"/>
      <c r="AE52" s="434"/>
      <c r="AF52" s="435"/>
    </row>
    <row r="53" spans="1:32" s="43" customFormat="1" ht="14.25" customHeight="1">
      <c r="A53" s="395"/>
      <c r="B53" s="395"/>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row>
    <row r="54" spans="1:32" ht="14.25" customHeight="1">
      <c r="A54" s="436">
        <v>10</v>
      </c>
      <c r="B54" s="42" t="s">
        <v>336</v>
      </c>
      <c r="C54" s="42"/>
      <c r="D54" s="42"/>
      <c r="E54" s="42"/>
      <c r="F54" s="43"/>
      <c r="G54" s="43"/>
      <c r="H54" s="43"/>
      <c r="I54" s="43"/>
      <c r="J54" s="43"/>
      <c r="K54" s="43"/>
      <c r="L54" s="66"/>
      <c r="M54" s="66"/>
      <c r="N54" s="66"/>
      <c r="O54" s="66"/>
      <c r="P54" s="66"/>
      <c r="Q54" s="66"/>
      <c r="R54" s="66"/>
      <c r="S54" s="66"/>
      <c r="T54" s="66"/>
      <c r="U54" s="66"/>
      <c r="V54" s="66"/>
      <c r="W54" s="66"/>
      <c r="X54" s="66"/>
      <c r="Y54" s="66"/>
      <c r="Z54" s="66"/>
      <c r="AA54" s="66"/>
      <c r="AB54" s="66"/>
      <c r="AC54" s="66"/>
      <c r="AD54" s="66"/>
      <c r="AE54" s="66"/>
      <c r="AF54" s="66"/>
    </row>
    <row r="55" spans="1:32" s="43" customFormat="1" ht="14.25" customHeight="1">
      <c r="A55" s="44"/>
      <c r="B55" s="1030" t="s">
        <v>337</v>
      </c>
      <c r="C55" s="1033" t="s">
        <v>338</v>
      </c>
      <c r="D55" s="1034"/>
      <c r="E55" s="1035" t="str">
        <f>IFERROR(VLOOKUP($B55,入力フォーム!$B$109:$AN$115,2,FALSE),"")&amp;""</f>
        <v/>
      </c>
      <c r="F55" s="1036"/>
      <c r="G55" s="1036"/>
      <c r="H55" s="1036"/>
      <c r="I55" s="1033" t="s">
        <v>275</v>
      </c>
      <c r="J55" s="1039"/>
      <c r="K55" s="1040" t="str">
        <f>IFERROR(VLOOKUP($B55,入力フォーム!$B$109:$AN$115,4,FALSE),"")&amp;""</f>
        <v/>
      </c>
      <c r="L55" s="1041"/>
      <c r="M55" s="1041"/>
      <c r="N55" s="1041"/>
      <c r="O55" s="1041"/>
      <c r="P55" s="1041"/>
      <c r="Q55" s="1041"/>
      <c r="R55" s="1041"/>
      <c r="S55" s="1041"/>
      <c r="T55" s="1041"/>
      <c r="U55" s="1041"/>
      <c r="V55" s="1044" t="str">
        <f>IFERROR(VLOOKUP($B55,入力フォーム!$B$109:$AN$115,39,FALSE),"")&amp;""</f>
        <v/>
      </c>
      <c r="W55" s="1045"/>
      <c r="X55" s="1048" t="s">
        <v>339</v>
      </c>
      <c r="Y55" s="1049"/>
      <c r="Z55" s="1039"/>
      <c r="AA55" s="1050" t="s">
        <v>340</v>
      </c>
      <c r="AB55" s="1051"/>
      <c r="AC55" s="1052" t="s">
        <v>341</v>
      </c>
      <c r="AD55" s="1053"/>
      <c r="AE55" s="1054" t="s">
        <v>342</v>
      </c>
      <c r="AF55" s="1055"/>
    </row>
    <row r="56" spans="1:32" s="43" customFormat="1" ht="14.25" customHeight="1">
      <c r="A56" s="44"/>
      <c r="B56" s="1031"/>
      <c r="C56" s="1006" t="s">
        <v>343</v>
      </c>
      <c r="D56" s="1007"/>
      <c r="E56" s="1037"/>
      <c r="F56" s="1038"/>
      <c r="G56" s="1038"/>
      <c r="H56" s="1038"/>
      <c r="I56" s="1008" t="s">
        <v>344</v>
      </c>
      <c r="J56" s="1009"/>
      <c r="K56" s="1042"/>
      <c r="L56" s="1043"/>
      <c r="M56" s="1043"/>
      <c r="N56" s="1043"/>
      <c r="O56" s="1043"/>
      <c r="P56" s="1043"/>
      <c r="Q56" s="1043"/>
      <c r="R56" s="1043"/>
      <c r="S56" s="1043"/>
      <c r="T56" s="1043"/>
      <c r="U56" s="1043"/>
      <c r="V56" s="1046"/>
      <c r="W56" s="1047"/>
      <c r="X56" s="1006" t="s">
        <v>345</v>
      </c>
      <c r="Y56" s="1010"/>
      <c r="Z56" s="1007"/>
      <c r="AA56" s="1011" t="str">
        <f>IFERROR(VLOOKUP($B55,入力フォーム!$B$109:$AN$115,14,FALSE),"")&amp;""</f>
        <v/>
      </c>
      <c r="AB56" s="1012"/>
      <c r="AC56" s="1013" t="str">
        <f>IFERROR(VLOOKUP($B55,入力フォーム!$B$109:$AN$115,16,FALSE),"")&amp;""</f>
        <v/>
      </c>
      <c r="AD56" s="1014"/>
      <c r="AE56" s="1013" t="str">
        <f>IFERROR(VLOOKUP($B55,入力フォーム!$B$109:$AN$115,18,FALSE),"")&amp;""</f>
        <v/>
      </c>
      <c r="AF56" s="1015"/>
    </row>
    <row r="57" spans="1:32" ht="29.45" customHeight="1">
      <c r="A57" s="42"/>
      <c r="B57" s="1032"/>
      <c r="C57" s="1017" t="s">
        <v>1086</v>
      </c>
      <c r="D57" s="1018"/>
      <c r="E57" s="1019" t="str">
        <f>IFERROR(VLOOKUP($B55,入力フォーム!$B$109:$AN$115,23,FALSE),"")&amp;""</f>
        <v/>
      </c>
      <c r="F57" s="1020"/>
      <c r="G57" s="1020"/>
      <c r="H57" s="1020"/>
      <c r="I57" s="1020"/>
      <c r="J57" s="1020"/>
      <c r="K57" s="1020"/>
      <c r="L57" s="1020"/>
      <c r="M57" s="1020"/>
      <c r="N57" s="1020"/>
      <c r="O57" s="1020"/>
      <c r="P57" s="1020"/>
      <c r="Q57" s="1020"/>
      <c r="R57" s="1020"/>
      <c r="S57" s="1020"/>
      <c r="T57" s="1020"/>
      <c r="U57" s="1020"/>
      <c r="V57" s="1020"/>
      <c r="W57" s="1021"/>
      <c r="X57" s="1022" t="s">
        <v>1087</v>
      </c>
      <c r="Y57" s="1023"/>
      <c r="Z57" s="1024"/>
      <c r="AA57" s="1025" t="str">
        <f>IFERROR(VLOOKUP($B55,入力フォーム!$B$109:$AN$115,34,FALSE),"")&amp;""</f>
        <v/>
      </c>
      <c r="AB57" s="1026"/>
      <c r="AC57" s="1026"/>
      <c r="AD57" s="1026"/>
      <c r="AE57" s="1026"/>
      <c r="AF57" s="1027"/>
    </row>
    <row r="58" spans="1:32" s="43" customFormat="1" ht="14.25" customHeight="1">
      <c r="A58" s="44"/>
      <c r="B58" s="1030" t="s">
        <v>85</v>
      </c>
      <c r="C58" s="1033" t="s">
        <v>338</v>
      </c>
      <c r="D58" s="1034"/>
      <c r="E58" s="1035" t="str">
        <f>IFERROR(VLOOKUP($B58,入力フォーム!$B$109:$AN$115,2,FALSE),"")&amp;""</f>
        <v/>
      </c>
      <c r="F58" s="1036"/>
      <c r="G58" s="1036"/>
      <c r="H58" s="1036"/>
      <c r="I58" s="1033" t="s">
        <v>275</v>
      </c>
      <c r="J58" s="1039"/>
      <c r="K58" s="1040" t="str">
        <f>IFERROR(VLOOKUP($B58,入力フォーム!$B$109:$AN$115,4,FALSE),"")&amp;""</f>
        <v/>
      </c>
      <c r="L58" s="1041"/>
      <c r="M58" s="1041"/>
      <c r="N58" s="1041"/>
      <c r="O58" s="1041"/>
      <c r="P58" s="1041"/>
      <c r="Q58" s="1041"/>
      <c r="R58" s="1041"/>
      <c r="S58" s="1041"/>
      <c r="T58" s="1041"/>
      <c r="U58" s="1041"/>
      <c r="V58" s="1044" t="str">
        <f>IFERROR(VLOOKUP($B58,入力フォーム!$B$109:$AN$115,39,FALSE),"")&amp;""</f>
        <v/>
      </c>
      <c r="W58" s="1045"/>
      <c r="X58" s="1048" t="s">
        <v>339</v>
      </c>
      <c r="Y58" s="1049"/>
      <c r="Z58" s="1039"/>
      <c r="AA58" s="1050" t="s">
        <v>340</v>
      </c>
      <c r="AB58" s="1062"/>
      <c r="AC58" s="1052" t="s">
        <v>341</v>
      </c>
      <c r="AD58" s="1063"/>
      <c r="AE58" s="1054" t="s">
        <v>342</v>
      </c>
      <c r="AF58" s="1056"/>
    </row>
    <row r="59" spans="1:32" s="43" customFormat="1" ht="14.25" customHeight="1">
      <c r="A59" s="44"/>
      <c r="B59" s="1031"/>
      <c r="C59" s="1006" t="s">
        <v>343</v>
      </c>
      <c r="D59" s="1007"/>
      <c r="E59" s="1037"/>
      <c r="F59" s="1038"/>
      <c r="G59" s="1038"/>
      <c r="H59" s="1038"/>
      <c r="I59" s="1008" t="s">
        <v>344</v>
      </c>
      <c r="J59" s="1009"/>
      <c r="K59" s="1042"/>
      <c r="L59" s="1043"/>
      <c r="M59" s="1043"/>
      <c r="N59" s="1043"/>
      <c r="O59" s="1043"/>
      <c r="P59" s="1043"/>
      <c r="Q59" s="1043"/>
      <c r="R59" s="1043"/>
      <c r="S59" s="1043"/>
      <c r="T59" s="1043"/>
      <c r="U59" s="1043"/>
      <c r="V59" s="1046"/>
      <c r="W59" s="1047"/>
      <c r="X59" s="1006" t="s">
        <v>345</v>
      </c>
      <c r="Y59" s="1010"/>
      <c r="Z59" s="1007"/>
      <c r="AA59" s="1057" t="str">
        <f>IFERROR(VLOOKUP($B58,入力フォーム!$B$109:$AN$115,14,FALSE),"")&amp;""</f>
        <v/>
      </c>
      <c r="AB59" s="1058"/>
      <c r="AC59" s="1059" t="str">
        <f>IFERROR(VLOOKUP($B58,入力フォーム!$B$109:$AN$115,16,FALSE),"")&amp;""</f>
        <v/>
      </c>
      <c r="AD59" s="1060"/>
      <c r="AE59" s="1059" t="str">
        <f>IFERROR(VLOOKUP($B58,入力フォーム!$B$109:$AN$115,18,FALSE),"")&amp;""</f>
        <v/>
      </c>
      <c r="AF59" s="1061"/>
    </row>
    <row r="60" spans="1:32" ht="29.45" customHeight="1">
      <c r="A60" s="42"/>
      <c r="B60" s="1032"/>
      <c r="C60" s="1017" t="s">
        <v>1086</v>
      </c>
      <c r="D60" s="1018"/>
      <c r="E60" s="1019" t="str">
        <f>IFERROR(VLOOKUP($B58,入力フォーム!$B$112:$AN$118,23,FALSE),"")&amp;""</f>
        <v/>
      </c>
      <c r="F60" s="1020"/>
      <c r="G60" s="1020"/>
      <c r="H60" s="1020"/>
      <c r="I60" s="1020"/>
      <c r="J60" s="1020"/>
      <c r="K60" s="1020"/>
      <c r="L60" s="1020"/>
      <c r="M60" s="1020"/>
      <c r="N60" s="1020"/>
      <c r="O60" s="1020"/>
      <c r="P60" s="1020"/>
      <c r="Q60" s="1020"/>
      <c r="R60" s="1020"/>
      <c r="S60" s="1020"/>
      <c r="T60" s="1020"/>
      <c r="U60" s="1020"/>
      <c r="V60" s="1020"/>
      <c r="W60" s="1021"/>
      <c r="X60" s="1022" t="s">
        <v>1087</v>
      </c>
      <c r="Y60" s="1023"/>
      <c r="Z60" s="1024"/>
      <c r="AA60" s="1025" t="str">
        <f>IFERROR(VLOOKUP($B58,入力フォーム!$B$109:$AN$115,34,FALSE),"")&amp;""</f>
        <v/>
      </c>
      <c r="AB60" s="1026"/>
      <c r="AC60" s="1026"/>
      <c r="AD60" s="1026"/>
      <c r="AE60" s="1026"/>
      <c r="AF60" s="1027"/>
    </row>
    <row r="61" spans="1:32" s="43" customFormat="1" ht="14.25" customHeight="1">
      <c r="A61" s="44"/>
      <c r="B61" s="1030" t="s">
        <v>86</v>
      </c>
      <c r="C61" s="1033" t="s">
        <v>338</v>
      </c>
      <c r="D61" s="1034"/>
      <c r="E61" s="1035" t="str">
        <f>IFERROR(VLOOKUP($B61,入力フォーム!$B$109:$AN$115,2,FALSE),"")&amp;""</f>
        <v/>
      </c>
      <c r="F61" s="1036"/>
      <c r="G61" s="1036"/>
      <c r="H61" s="1036"/>
      <c r="I61" s="1033" t="s">
        <v>275</v>
      </c>
      <c r="J61" s="1039"/>
      <c r="K61" s="1040" t="str">
        <f>IFERROR(VLOOKUP($B61,入力フォーム!$B$109:$AN$115,4,FALSE),"")&amp;""</f>
        <v/>
      </c>
      <c r="L61" s="1041"/>
      <c r="M61" s="1041"/>
      <c r="N61" s="1041"/>
      <c r="O61" s="1041"/>
      <c r="P61" s="1041"/>
      <c r="Q61" s="1041"/>
      <c r="R61" s="1041"/>
      <c r="S61" s="1041"/>
      <c r="T61" s="1041"/>
      <c r="U61" s="1041"/>
      <c r="V61" s="1044" t="str">
        <f>IFERROR(VLOOKUP($B61,入力フォーム!$B$109:$AN$115,39,FALSE),"")&amp;""</f>
        <v/>
      </c>
      <c r="W61" s="1045"/>
      <c r="X61" s="1048" t="s">
        <v>339</v>
      </c>
      <c r="Y61" s="1049"/>
      <c r="Z61" s="1039"/>
      <c r="AA61" s="1050" t="s">
        <v>340</v>
      </c>
      <c r="AB61" s="1062"/>
      <c r="AC61" s="1052" t="s">
        <v>341</v>
      </c>
      <c r="AD61" s="1063"/>
      <c r="AE61" s="1054" t="s">
        <v>342</v>
      </c>
      <c r="AF61" s="1056"/>
    </row>
    <row r="62" spans="1:32" s="43" customFormat="1" ht="14.25" customHeight="1">
      <c r="A62" s="44"/>
      <c r="B62" s="1031"/>
      <c r="C62" s="1006" t="s">
        <v>343</v>
      </c>
      <c r="D62" s="1007"/>
      <c r="E62" s="1037"/>
      <c r="F62" s="1038"/>
      <c r="G62" s="1038"/>
      <c r="H62" s="1038"/>
      <c r="I62" s="1008" t="s">
        <v>344</v>
      </c>
      <c r="J62" s="1009"/>
      <c r="K62" s="1042"/>
      <c r="L62" s="1043"/>
      <c r="M62" s="1043"/>
      <c r="N62" s="1043"/>
      <c r="O62" s="1043"/>
      <c r="P62" s="1043"/>
      <c r="Q62" s="1043"/>
      <c r="R62" s="1043"/>
      <c r="S62" s="1043"/>
      <c r="T62" s="1043"/>
      <c r="U62" s="1043"/>
      <c r="V62" s="1046"/>
      <c r="W62" s="1047"/>
      <c r="X62" s="1006" t="s">
        <v>345</v>
      </c>
      <c r="Y62" s="1010"/>
      <c r="Z62" s="1007"/>
      <c r="AA62" s="1057" t="str">
        <f>IFERROR(VLOOKUP($B61,入力フォーム!$B$109:$AN$115,14,FALSE),"")&amp;""</f>
        <v/>
      </c>
      <c r="AB62" s="1058"/>
      <c r="AC62" s="1059" t="str">
        <f>IFERROR(VLOOKUP($B61,入力フォーム!$B$109:$AN$115,16,FALSE),"")&amp;""</f>
        <v/>
      </c>
      <c r="AD62" s="1060"/>
      <c r="AE62" s="1059" t="str">
        <f>IFERROR(VLOOKUP($B61,入力フォーム!$B$109:$AN$115,18,FALSE),"")&amp;""</f>
        <v/>
      </c>
      <c r="AF62" s="1061"/>
    </row>
    <row r="63" spans="1:32" ht="29.45" customHeight="1">
      <c r="A63" s="42"/>
      <c r="B63" s="1032"/>
      <c r="C63" s="1017" t="s">
        <v>1086</v>
      </c>
      <c r="D63" s="1018"/>
      <c r="E63" s="1019" t="str">
        <f>IFERROR(VLOOKUP($B61,入力フォーム!$B$112:$AN$118,23,FALSE),"")&amp;""</f>
        <v/>
      </c>
      <c r="F63" s="1020"/>
      <c r="G63" s="1020"/>
      <c r="H63" s="1020"/>
      <c r="I63" s="1020"/>
      <c r="J63" s="1020"/>
      <c r="K63" s="1020"/>
      <c r="L63" s="1020"/>
      <c r="M63" s="1020"/>
      <c r="N63" s="1020"/>
      <c r="O63" s="1020"/>
      <c r="P63" s="1020"/>
      <c r="Q63" s="1020"/>
      <c r="R63" s="1020"/>
      <c r="S63" s="1020"/>
      <c r="T63" s="1020"/>
      <c r="U63" s="1020"/>
      <c r="V63" s="1020"/>
      <c r="W63" s="1021"/>
      <c r="X63" s="1022" t="s">
        <v>1087</v>
      </c>
      <c r="Y63" s="1023"/>
      <c r="Z63" s="1024"/>
      <c r="AA63" s="1025" t="str">
        <f>IFERROR(VLOOKUP($B61,入力フォーム!$B$109:$AN$115,34,FALSE),"")&amp;""</f>
        <v/>
      </c>
      <c r="AB63" s="1026"/>
      <c r="AC63" s="1026"/>
      <c r="AD63" s="1026"/>
      <c r="AE63" s="1026"/>
      <c r="AF63" s="1027"/>
    </row>
    <row r="64" spans="1:32" s="43" customFormat="1" ht="14.25" customHeight="1">
      <c r="A64" s="44"/>
      <c r="B64" s="1030" t="s">
        <v>87</v>
      </c>
      <c r="C64" s="1033" t="s">
        <v>338</v>
      </c>
      <c r="D64" s="1034"/>
      <c r="E64" s="1035" t="str">
        <f>IFERROR(VLOOKUP($B64,入力フォーム!$B$109:$AN$115,2,FALSE),"")&amp;""</f>
        <v/>
      </c>
      <c r="F64" s="1036"/>
      <c r="G64" s="1036"/>
      <c r="H64" s="1036"/>
      <c r="I64" s="1033" t="s">
        <v>275</v>
      </c>
      <c r="J64" s="1039"/>
      <c r="K64" s="1040" t="str">
        <f>IFERROR(VLOOKUP($B64,入力フォーム!$B$109:$AN$115,4,FALSE),"")&amp;""</f>
        <v/>
      </c>
      <c r="L64" s="1041"/>
      <c r="M64" s="1041"/>
      <c r="N64" s="1041"/>
      <c r="O64" s="1041"/>
      <c r="P64" s="1041"/>
      <c r="Q64" s="1041"/>
      <c r="R64" s="1041"/>
      <c r="S64" s="1041"/>
      <c r="T64" s="1041"/>
      <c r="U64" s="1041"/>
      <c r="V64" s="1044" t="str">
        <f>IFERROR(VLOOKUP($B64,入力フォーム!$B$109:$AN$115,39,FALSE),"")&amp;""</f>
        <v/>
      </c>
      <c r="W64" s="1045"/>
      <c r="X64" s="1048" t="s">
        <v>339</v>
      </c>
      <c r="Y64" s="1049"/>
      <c r="Z64" s="1039"/>
      <c r="AA64" s="1050" t="s">
        <v>340</v>
      </c>
      <c r="AB64" s="1051"/>
      <c r="AC64" s="1052" t="s">
        <v>341</v>
      </c>
      <c r="AD64" s="1053"/>
      <c r="AE64" s="1054" t="s">
        <v>342</v>
      </c>
      <c r="AF64" s="1055"/>
    </row>
    <row r="65" spans="1:32" s="43" customFormat="1" ht="14.25" customHeight="1">
      <c r="A65" s="44"/>
      <c r="B65" s="1031"/>
      <c r="C65" s="1006" t="s">
        <v>343</v>
      </c>
      <c r="D65" s="1007"/>
      <c r="E65" s="1037"/>
      <c r="F65" s="1038"/>
      <c r="G65" s="1038"/>
      <c r="H65" s="1038"/>
      <c r="I65" s="1008" t="s">
        <v>344</v>
      </c>
      <c r="J65" s="1009"/>
      <c r="K65" s="1042"/>
      <c r="L65" s="1043"/>
      <c r="M65" s="1043"/>
      <c r="N65" s="1043"/>
      <c r="O65" s="1043"/>
      <c r="P65" s="1043"/>
      <c r="Q65" s="1043"/>
      <c r="R65" s="1043"/>
      <c r="S65" s="1043"/>
      <c r="T65" s="1043"/>
      <c r="U65" s="1043"/>
      <c r="V65" s="1046"/>
      <c r="W65" s="1047"/>
      <c r="X65" s="1006" t="s">
        <v>345</v>
      </c>
      <c r="Y65" s="1010"/>
      <c r="Z65" s="1007"/>
      <c r="AA65" s="1011" t="str">
        <f>IFERROR(VLOOKUP($B64,入力フォーム!$B$109:$AN$115,14,FALSE),"")&amp;""</f>
        <v/>
      </c>
      <c r="AB65" s="1012"/>
      <c r="AC65" s="1013" t="str">
        <f>IFERROR(VLOOKUP($B64,入力フォーム!$B$109:$AN$115,16,FALSE),"")&amp;""</f>
        <v/>
      </c>
      <c r="AD65" s="1014"/>
      <c r="AE65" s="1013" t="str">
        <f>IFERROR(VLOOKUP($B64,入力フォーム!$B$109:$AN$115,18,FALSE),"")&amp;""</f>
        <v/>
      </c>
      <c r="AF65" s="1015"/>
    </row>
    <row r="66" spans="1:32" ht="29.45" customHeight="1">
      <c r="A66" s="42"/>
      <c r="B66" s="1032"/>
      <c r="C66" s="1017" t="s">
        <v>1086</v>
      </c>
      <c r="D66" s="1018"/>
      <c r="E66" s="1019" t="str">
        <f>IFERROR(VLOOKUP($B64,入力フォーム!$B$112:$AN$118,23,FALSE),"")&amp;""</f>
        <v/>
      </c>
      <c r="F66" s="1020"/>
      <c r="G66" s="1020"/>
      <c r="H66" s="1020"/>
      <c r="I66" s="1020"/>
      <c r="J66" s="1020"/>
      <c r="K66" s="1020"/>
      <c r="L66" s="1020"/>
      <c r="M66" s="1020"/>
      <c r="N66" s="1020"/>
      <c r="O66" s="1020"/>
      <c r="P66" s="1020"/>
      <c r="Q66" s="1020"/>
      <c r="R66" s="1020"/>
      <c r="S66" s="1020"/>
      <c r="T66" s="1020"/>
      <c r="U66" s="1020"/>
      <c r="V66" s="1020"/>
      <c r="W66" s="1021"/>
      <c r="X66" s="1022" t="s">
        <v>1087</v>
      </c>
      <c r="Y66" s="1023"/>
      <c r="Z66" s="1024"/>
      <c r="AA66" s="1025" t="str">
        <f>IFERROR(VLOOKUP($B64,入力フォーム!$B$109:$AN$115,34,FALSE),"")&amp;""</f>
        <v/>
      </c>
      <c r="AB66" s="1026"/>
      <c r="AC66" s="1026"/>
      <c r="AD66" s="1026"/>
      <c r="AE66" s="1026"/>
      <c r="AF66" s="1027"/>
    </row>
    <row r="67" spans="1:32" s="43" customFormat="1" ht="14.25" customHeight="1">
      <c r="A67" s="44"/>
      <c r="B67" s="1030" t="s">
        <v>88</v>
      </c>
      <c r="C67" s="1033" t="s">
        <v>338</v>
      </c>
      <c r="D67" s="1034"/>
      <c r="E67" s="1035" t="str">
        <f>IFERROR(VLOOKUP($B67,入力フォーム!$B$109:$AN$115,2,FALSE),"")&amp;""</f>
        <v/>
      </c>
      <c r="F67" s="1036"/>
      <c r="G67" s="1036"/>
      <c r="H67" s="1036"/>
      <c r="I67" s="1033" t="s">
        <v>275</v>
      </c>
      <c r="J67" s="1039"/>
      <c r="K67" s="1040" t="str">
        <f>IFERROR(VLOOKUP($B67,入力フォーム!$B$109:$AN$115,4,FALSE),"")&amp;""</f>
        <v/>
      </c>
      <c r="L67" s="1041"/>
      <c r="M67" s="1041"/>
      <c r="N67" s="1041"/>
      <c r="O67" s="1041"/>
      <c r="P67" s="1041"/>
      <c r="Q67" s="1041"/>
      <c r="R67" s="1041"/>
      <c r="S67" s="1041"/>
      <c r="T67" s="1041"/>
      <c r="U67" s="1041"/>
      <c r="V67" s="1044" t="str">
        <f>IFERROR(VLOOKUP($B67,入力フォーム!$B$109:$AN$115,39,FALSE),"")&amp;""</f>
        <v/>
      </c>
      <c r="W67" s="1045"/>
      <c r="X67" s="1048" t="s">
        <v>339</v>
      </c>
      <c r="Y67" s="1049"/>
      <c r="Z67" s="1039"/>
      <c r="AA67" s="1050" t="s">
        <v>340</v>
      </c>
      <c r="AB67" s="1051"/>
      <c r="AC67" s="1052" t="s">
        <v>341</v>
      </c>
      <c r="AD67" s="1053"/>
      <c r="AE67" s="1054" t="s">
        <v>342</v>
      </c>
      <c r="AF67" s="1055"/>
    </row>
    <row r="68" spans="1:32" s="43" customFormat="1" ht="14.25" customHeight="1">
      <c r="A68" s="44"/>
      <c r="B68" s="1031"/>
      <c r="C68" s="1006" t="s">
        <v>343</v>
      </c>
      <c r="D68" s="1007"/>
      <c r="E68" s="1037"/>
      <c r="F68" s="1038"/>
      <c r="G68" s="1038"/>
      <c r="H68" s="1038"/>
      <c r="I68" s="1008" t="s">
        <v>344</v>
      </c>
      <c r="J68" s="1009"/>
      <c r="K68" s="1042"/>
      <c r="L68" s="1043"/>
      <c r="M68" s="1043"/>
      <c r="N68" s="1043"/>
      <c r="O68" s="1043"/>
      <c r="P68" s="1043"/>
      <c r="Q68" s="1043"/>
      <c r="R68" s="1043"/>
      <c r="S68" s="1043"/>
      <c r="T68" s="1043"/>
      <c r="U68" s="1043"/>
      <c r="V68" s="1046"/>
      <c r="W68" s="1047"/>
      <c r="X68" s="1006" t="s">
        <v>345</v>
      </c>
      <c r="Y68" s="1010"/>
      <c r="Z68" s="1007"/>
      <c r="AA68" s="1011" t="str">
        <f>IFERROR(VLOOKUP($B67,入力フォーム!$B$109:$AN$115,14,FALSE),"")&amp;""</f>
        <v/>
      </c>
      <c r="AB68" s="1012"/>
      <c r="AC68" s="1013" t="str">
        <f>IFERROR(VLOOKUP($B67,入力フォーム!$B$109:$AN$115,16,FALSE),"")&amp;""</f>
        <v/>
      </c>
      <c r="AD68" s="1014"/>
      <c r="AE68" s="1013" t="str">
        <f>IFERROR(VLOOKUP($B67,入力フォーム!$B$109:$AN$115,18,FALSE),"")&amp;""</f>
        <v/>
      </c>
      <c r="AF68" s="1015"/>
    </row>
    <row r="69" spans="1:32" ht="29.45" customHeight="1">
      <c r="A69" s="42"/>
      <c r="B69" s="1032"/>
      <c r="C69" s="1017" t="s">
        <v>1086</v>
      </c>
      <c r="D69" s="1018"/>
      <c r="E69" s="1019" t="str">
        <f>IFERROR(VLOOKUP($B67,入力フォーム!$B$112:$AN$118,23,FALSE),"")&amp;""</f>
        <v/>
      </c>
      <c r="F69" s="1020"/>
      <c r="G69" s="1020"/>
      <c r="H69" s="1020"/>
      <c r="I69" s="1020"/>
      <c r="J69" s="1020"/>
      <c r="K69" s="1020"/>
      <c r="L69" s="1020"/>
      <c r="M69" s="1020"/>
      <c r="N69" s="1020"/>
      <c r="O69" s="1020"/>
      <c r="P69" s="1020"/>
      <c r="Q69" s="1020"/>
      <c r="R69" s="1020"/>
      <c r="S69" s="1020"/>
      <c r="T69" s="1020"/>
      <c r="U69" s="1020"/>
      <c r="V69" s="1020"/>
      <c r="W69" s="1021"/>
      <c r="X69" s="1022" t="s">
        <v>1087</v>
      </c>
      <c r="Y69" s="1023"/>
      <c r="Z69" s="1024"/>
      <c r="AA69" s="1025" t="str">
        <f>IFERROR(VLOOKUP($B67,入力フォーム!$B$109:$AN$115,34,FALSE),"")&amp;""</f>
        <v/>
      </c>
      <c r="AB69" s="1026"/>
      <c r="AC69" s="1026"/>
      <c r="AD69" s="1026"/>
      <c r="AE69" s="1026"/>
      <c r="AF69" s="1027"/>
    </row>
    <row r="70" spans="1:32" s="43" customFormat="1" ht="14.25" customHeight="1">
      <c r="A70" s="44"/>
      <c r="B70" s="1030" t="s">
        <v>89</v>
      </c>
      <c r="C70" s="1033" t="s">
        <v>338</v>
      </c>
      <c r="D70" s="1034"/>
      <c r="E70" s="1035" t="str">
        <f>IFERROR(VLOOKUP($B70,入力フォーム!$B$109:$AN$115,2,FALSE),"")&amp;""</f>
        <v/>
      </c>
      <c r="F70" s="1036"/>
      <c r="G70" s="1036"/>
      <c r="H70" s="1036"/>
      <c r="I70" s="1033" t="s">
        <v>275</v>
      </c>
      <c r="J70" s="1039"/>
      <c r="K70" s="1040" t="str">
        <f>IFERROR(VLOOKUP($B70,入力フォーム!$B$109:$AN$115,4,FALSE),"")&amp;""</f>
        <v/>
      </c>
      <c r="L70" s="1041"/>
      <c r="M70" s="1041"/>
      <c r="N70" s="1041"/>
      <c r="O70" s="1041"/>
      <c r="P70" s="1041"/>
      <c r="Q70" s="1041"/>
      <c r="R70" s="1041"/>
      <c r="S70" s="1041"/>
      <c r="T70" s="1041"/>
      <c r="U70" s="1041"/>
      <c r="V70" s="1044" t="str">
        <f>IFERROR(VLOOKUP($B70,入力フォーム!$B$109:$AN$115,39,FALSE),"")&amp;""</f>
        <v/>
      </c>
      <c r="W70" s="1045"/>
      <c r="X70" s="1048" t="s">
        <v>339</v>
      </c>
      <c r="Y70" s="1049"/>
      <c r="Z70" s="1039"/>
      <c r="AA70" s="1050" t="s">
        <v>340</v>
      </c>
      <c r="AB70" s="1051"/>
      <c r="AC70" s="1052" t="s">
        <v>341</v>
      </c>
      <c r="AD70" s="1053"/>
      <c r="AE70" s="1054" t="s">
        <v>342</v>
      </c>
      <c r="AF70" s="1055"/>
    </row>
    <row r="71" spans="1:32" s="43" customFormat="1" ht="14.25" customHeight="1">
      <c r="A71" s="44"/>
      <c r="B71" s="1031"/>
      <c r="C71" s="1006" t="s">
        <v>343</v>
      </c>
      <c r="D71" s="1007"/>
      <c r="E71" s="1037"/>
      <c r="F71" s="1038"/>
      <c r="G71" s="1038"/>
      <c r="H71" s="1038"/>
      <c r="I71" s="1008" t="s">
        <v>344</v>
      </c>
      <c r="J71" s="1009"/>
      <c r="K71" s="1042"/>
      <c r="L71" s="1043"/>
      <c r="M71" s="1043"/>
      <c r="N71" s="1043"/>
      <c r="O71" s="1043"/>
      <c r="P71" s="1043"/>
      <c r="Q71" s="1043"/>
      <c r="R71" s="1043"/>
      <c r="S71" s="1043"/>
      <c r="T71" s="1043"/>
      <c r="U71" s="1043"/>
      <c r="V71" s="1046"/>
      <c r="W71" s="1047"/>
      <c r="X71" s="1006" t="s">
        <v>345</v>
      </c>
      <c r="Y71" s="1010"/>
      <c r="Z71" s="1007"/>
      <c r="AA71" s="1011" t="str">
        <f>IFERROR(VLOOKUP($B70,入力フォーム!$B$109:$AN$115,14,FALSE),"")&amp;""</f>
        <v/>
      </c>
      <c r="AB71" s="1012"/>
      <c r="AC71" s="1013" t="str">
        <f>IFERROR(VLOOKUP($B70,入力フォーム!$B$109:$AN$115,16,FALSE),"")&amp;""</f>
        <v/>
      </c>
      <c r="AD71" s="1014"/>
      <c r="AE71" s="1013" t="str">
        <f>IFERROR(VLOOKUP($B70,入力フォーム!$B$109:$AN$115,18,FALSE),"")&amp;""</f>
        <v/>
      </c>
      <c r="AF71" s="1015"/>
    </row>
    <row r="72" spans="1:32" ht="29.45" customHeight="1">
      <c r="A72" s="42"/>
      <c r="B72" s="1032"/>
      <c r="C72" s="1017" t="s">
        <v>1086</v>
      </c>
      <c r="D72" s="1018"/>
      <c r="E72" s="1019" t="str">
        <f>IFERROR(VLOOKUP($B70,入力フォーム!$B$112:$AN$118,23,FALSE),"")&amp;""</f>
        <v/>
      </c>
      <c r="F72" s="1020"/>
      <c r="G72" s="1020"/>
      <c r="H72" s="1020"/>
      <c r="I72" s="1020"/>
      <c r="J72" s="1020"/>
      <c r="K72" s="1020"/>
      <c r="L72" s="1020"/>
      <c r="M72" s="1020"/>
      <c r="N72" s="1020"/>
      <c r="O72" s="1020"/>
      <c r="P72" s="1020"/>
      <c r="Q72" s="1020"/>
      <c r="R72" s="1020"/>
      <c r="S72" s="1020"/>
      <c r="T72" s="1020"/>
      <c r="U72" s="1020"/>
      <c r="V72" s="1020"/>
      <c r="W72" s="1021"/>
      <c r="X72" s="1022" t="s">
        <v>1087</v>
      </c>
      <c r="Y72" s="1023"/>
      <c r="Z72" s="1024"/>
      <c r="AA72" s="1025" t="str">
        <f>IFERROR(VLOOKUP($B70,入力フォーム!$B$109:$AN$115,34,FALSE),"")&amp;""</f>
        <v/>
      </c>
      <c r="AB72" s="1026"/>
      <c r="AC72" s="1026"/>
      <c r="AD72" s="1026"/>
      <c r="AE72" s="1026"/>
      <c r="AF72" s="1027"/>
    </row>
    <row r="73" spans="1:32" s="43" customFormat="1" ht="14.25" customHeight="1">
      <c r="A73" s="44"/>
      <c r="B73" s="1030" t="s">
        <v>90</v>
      </c>
      <c r="C73" s="1033" t="s">
        <v>338</v>
      </c>
      <c r="D73" s="1034"/>
      <c r="E73" s="1035" t="str">
        <f>IFERROR(VLOOKUP($B73,入力フォーム!$B$109:$AN$115,2,FALSE),"")&amp;""</f>
        <v/>
      </c>
      <c r="F73" s="1036"/>
      <c r="G73" s="1036"/>
      <c r="H73" s="1036"/>
      <c r="I73" s="1033" t="s">
        <v>275</v>
      </c>
      <c r="J73" s="1039"/>
      <c r="K73" s="1040" t="str">
        <f>IFERROR(VLOOKUP($B73,入力フォーム!$B$109:$AN$115,4,FALSE),"")&amp;""</f>
        <v/>
      </c>
      <c r="L73" s="1041"/>
      <c r="M73" s="1041"/>
      <c r="N73" s="1041"/>
      <c r="O73" s="1041"/>
      <c r="P73" s="1041"/>
      <c r="Q73" s="1041"/>
      <c r="R73" s="1041"/>
      <c r="S73" s="1041"/>
      <c r="T73" s="1041"/>
      <c r="U73" s="1041"/>
      <c r="V73" s="1044" t="str">
        <f>IFERROR(VLOOKUP($B73,入力フォーム!$B$109:$AN$115,39,FALSE),"")&amp;""</f>
        <v/>
      </c>
      <c r="W73" s="1045"/>
      <c r="X73" s="1048" t="s">
        <v>339</v>
      </c>
      <c r="Y73" s="1049"/>
      <c r="Z73" s="1039"/>
      <c r="AA73" s="1050" t="s">
        <v>340</v>
      </c>
      <c r="AB73" s="1051"/>
      <c r="AC73" s="1052" t="s">
        <v>341</v>
      </c>
      <c r="AD73" s="1053"/>
      <c r="AE73" s="1054" t="s">
        <v>342</v>
      </c>
      <c r="AF73" s="1055"/>
    </row>
    <row r="74" spans="1:32" s="43" customFormat="1" ht="14.25" customHeight="1">
      <c r="A74" s="44"/>
      <c r="B74" s="1031"/>
      <c r="C74" s="1006" t="s">
        <v>343</v>
      </c>
      <c r="D74" s="1007"/>
      <c r="E74" s="1037"/>
      <c r="F74" s="1038"/>
      <c r="G74" s="1038"/>
      <c r="H74" s="1038"/>
      <c r="I74" s="1008" t="s">
        <v>344</v>
      </c>
      <c r="J74" s="1009"/>
      <c r="K74" s="1042"/>
      <c r="L74" s="1043"/>
      <c r="M74" s="1043"/>
      <c r="N74" s="1043"/>
      <c r="O74" s="1043"/>
      <c r="P74" s="1043"/>
      <c r="Q74" s="1043"/>
      <c r="R74" s="1043"/>
      <c r="S74" s="1043"/>
      <c r="T74" s="1043"/>
      <c r="U74" s="1043"/>
      <c r="V74" s="1046"/>
      <c r="W74" s="1047"/>
      <c r="X74" s="1006" t="s">
        <v>345</v>
      </c>
      <c r="Y74" s="1010"/>
      <c r="Z74" s="1007"/>
      <c r="AA74" s="1011" t="str">
        <f>IFERROR(VLOOKUP($B73,入力フォーム!$B$109:$AN$115,14,FALSE),"")&amp;""</f>
        <v/>
      </c>
      <c r="AB74" s="1012"/>
      <c r="AC74" s="1013" t="str">
        <f>IFERROR(VLOOKUP($B73,入力フォーム!$B$109:$AN$115,16,FALSE),"")&amp;""</f>
        <v/>
      </c>
      <c r="AD74" s="1014"/>
      <c r="AE74" s="1013" t="str">
        <f>IFERROR(VLOOKUP($B73,入力フォーム!$B$109:$AN$115,18,FALSE),"")&amp;""</f>
        <v/>
      </c>
      <c r="AF74" s="1015"/>
    </row>
    <row r="75" spans="1:32" ht="29.45" customHeight="1">
      <c r="A75" s="42"/>
      <c r="B75" s="1032"/>
      <c r="C75" s="1017" t="s">
        <v>1086</v>
      </c>
      <c r="D75" s="1018"/>
      <c r="E75" s="1019" t="str">
        <f>IFERROR(VLOOKUP($B73,入力フォーム!$B$112:$AN$118,23,FALSE),"")&amp;""</f>
        <v/>
      </c>
      <c r="F75" s="1020"/>
      <c r="G75" s="1020"/>
      <c r="H75" s="1020"/>
      <c r="I75" s="1020"/>
      <c r="J75" s="1020"/>
      <c r="K75" s="1020"/>
      <c r="L75" s="1020"/>
      <c r="M75" s="1020"/>
      <c r="N75" s="1020"/>
      <c r="O75" s="1020"/>
      <c r="P75" s="1020"/>
      <c r="Q75" s="1020"/>
      <c r="R75" s="1020"/>
      <c r="S75" s="1020"/>
      <c r="T75" s="1020"/>
      <c r="U75" s="1020"/>
      <c r="V75" s="1020"/>
      <c r="W75" s="1021"/>
      <c r="X75" s="1022" t="s">
        <v>1087</v>
      </c>
      <c r="Y75" s="1023"/>
      <c r="Z75" s="1024"/>
      <c r="AA75" s="1025" t="str">
        <f>IFERROR(VLOOKUP($B73,入力フォーム!$B$109:$AN$115,34,FALSE),"")&amp;""</f>
        <v/>
      </c>
      <c r="AB75" s="1026"/>
      <c r="AC75" s="1026"/>
      <c r="AD75" s="1026"/>
      <c r="AE75" s="1026"/>
      <c r="AF75" s="1027"/>
    </row>
    <row r="76" spans="1:32" s="43" customFormat="1" ht="14.25" customHeight="1">
      <c r="A76" s="391"/>
      <c r="B76" s="42"/>
      <c r="C76" s="42"/>
      <c r="D76" s="42"/>
      <c r="E76" s="42"/>
      <c r="G76" s="42"/>
      <c r="H76" s="62"/>
      <c r="I76" s="62"/>
      <c r="J76" s="62"/>
      <c r="K76" s="62"/>
      <c r="L76" s="62"/>
      <c r="M76" s="62"/>
      <c r="N76" s="62"/>
      <c r="O76" s="62"/>
      <c r="P76" s="62"/>
      <c r="Q76" s="62"/>
      <c r="R76" s="62"/>
      <c r="S76" s="62"/>
      <c r="T76" s="62"/>
      <c r="U76" s="62"/>
      <c r="V76" s="62"/>
      <c r="W76" s="62"/>
      <c r="X76" s="62"/>
      <c r="Y76" s="62"/>
      <c r="Z76" s="62"/>
      <c r="AA76" s="62"/>
      <c r="AB76" s="62"/>
      <c r="AC76" s="62"/>
      <c r="AD76" s="62"/>
      <c r="AE76" s="62"/>
    </row>
    <row r="77" spans="1:32" s="43" customFormat="1" ht="14.25" customHeight="1">
      <c r="A77" s="391"/>
      <c r="B77" s="42"/>
      <c r="C77" s="42"/>
      <c r="D77" s="42"/>
      <c r="E77" s="42"/>
      <c r="G77" s="42"/>
      <c r="H77" s="62"/>
      <c r="I77" s="62"/>
      <c r="J77" s="62"/>
      <c r="K77" s="62"/>
      <c r="L77" s="62"/>
      <c r="M77" s="62"/>
      <c r="N77" s="62"/>
      <c r="O77" s="62"/>
      <c r="P77" s="62"/>
      <c r="Q77" s="62"/>
      <c r="R77" s="62"/>
      <c r="S77" s="62"/>
      <c r="T77" s="62"/>
      <c r="U77" s="62"/>
      <c r="V77" s="62"/>
      <c r="W77" s="62"/>
      <c r="X77" s="62"/>
      <c r="Y77" s="62"/>
      <c r="Z77" s="62"/>
      <c r="AA77" s="62"/>
      <c r="AB77" s="62"/>
      <c r="AC77" s="62"/>
      <c r="AD77" s="62"/>
      <c r="AE77" s="62"/>
    </row>
    <row r="78" spans="1:32" s="43" customFormat="1" ht="14.25" customHeight="1">
      <c r="A78" s="391"/>
      <c r="B78" s="42"/>
      <c r="C78" s="42"/>
      <c r="D78" s="42"/>
      <c r="E78" s="42"/>
      <c r="G78" s="42"/>
      <c r="H78" s="62"/>
      <c r="I78" s="62"/>
      <c r="J78" s="62"/>
      <c r="K78" s="62"/>
      <c r="L78" s="62"/>
      <c r="M78" s="62"/>
      <c r="N78" s="62"/>
      <c r="O78" s="62"/>
      <c r="P78" s="62"/>
      <c r="Q78" s="62"/>
      <c r="R78" s="62"/>
      <c r="S78" s="62"/>
      <c r="T78" s="62"/>
      <c r="U78" s="62"/>
      <c r="V78" s="62"/>
      <c r="W78" s="62"/>
      <c r="X78" s="62"/>
      <c r="Y78" s="62"/>
      <c r="Z78" s="62"/>
      <c r="AA78" s="62"/>
      <c r="AB78" s="62"/>
      <c r="AC78" s="62"/>
      <c r="AD78" s="62"/>
      <c r="AE78" s="62"/>
    </row>
    <row r="79" spans="1:32" ht="14.25" customHeight="1">
      <c r="A79" s="391"/>
      <c r="B79" s="42"/>
      <c r="C79" s="42"/>
      <c r="D79" s="42"/>
      <c r="E79" s="42"/>
      <c r="F79" s="43"/>
      <c r="G79" s="42"/>
      <c r="AF79" s="43"/>
    </row>
    <row r="80" spans="1:32" ht="14.25" customHeight="1">
      <c r="A80" s="391"/>
      <c r="B80" s="42"/>
      <c r="C80" s="42"/>
      <c r="D80" s="42"/>
      <c r="E80" s="42"/>
      <c r="F80" s="43"/>
      <c r="G80" s="42"/>
      <c r="AF80" s="43"/>
    </row>
    <row r="81" spans="1:32" ht="14.25" customHeight="1">
      <c r="A81" s="391"/>
      <c r="B81" s="42"/>
      <c r="C81" s="42"/>
      <c r="D81" s="42"/>
      <c r="E81" s="42"/>
      <c r="F81" s="43"/>
      <c r="G81" s="42"/>
      <c r="AF81" s="43"/>
    </row>
    <row r="82" spans="1:32" ht="14.25" customHeight="1">
      <c r="A82" s="391"/>
      <c r="B82" s="42"/>
      <c r="C82" s="42"/>
      <c r="D82" s="42"/>
      <c r="E82" s="42"/>
      <c r="F82" s="43"/>
      <c r="G82" s="42"/>
      <c r="AF82" s="43"/>
    </row>
    <row r="83" spans="1:32" ht="14.25" customHeight="1">
      <c r="A83" s="436">
        <v>11</v>
      </c>
      <c r="B83" s="42" t="s">
        <v>346</v>
      </c>
      <c r="C83" s="42"/>
      <c r="D83" s="42"/>
      <c r="E83" s="62" t="s">
        <v>347</v>
      </c>
      <c r="F83" s="42"/>
    </row>
    <row r="84" spans="1:32" ht="14.25" customHeight="1">
      <c r="A84" s="391"/>
      <c r="B84" s="42" t="s">
        <v>348</v>
      </c>
      <c r="C84" s="42"/>
      <c r="D84" s="42"/>
      <c r="F84" s="42"/>
    </row>
    <row r="85" spans="1:32" ht="23.25" customHeight="1">
      <c r="A85" s="391"/>
      <c r="B85" s="997">
        <f>入力フォーム!B197</f>
        <v>0</v>
      </c>
      <c r="C85" s="998"/>
      <c r="D85" s="998"/>
      <c r="E85" s="998"/>
      <c r="F85" s="998"/>
      <c r="G85" s="998"/>
      <c r="H85" s="998"/>
      <c r="I85" s="998"/>
      <c r="J85" s="998"/>
      <c r="K85" s="998"/>
      <c r="L85" s="998"/>
      <c r="M85" s="998"/>
      <c r="N85" s="998"/>
      <c r="O85" s="998"/>
      <c r="P85" s="998"/>
      <c r="Q85" s="998"/>
      <c r="R85" s="998"/>
      <c r="S85" s="998"/>
      <c r="T85" s="998"/>
      <c r="U85" s="998"/>
      <c r="V85" s="998"/>
      <c r="W85" s="998"/>
      <c r="X85" s="998"/>
      <c r="Y85" s="998"/>
      <c r="Z85" s="998"/>
      <c r="AA85" s="998"/>
      <c r="AB85" s="998"/>
      <c r="AC85" s="998"/>
      <c r="AD85" s="998"/>
      <c r="AE85" s="998"/>
      <c r="AF85" s="999"/>
    </row>
    <row r="86" spans="1:32" ht="23.25" customHeight="1">
      <c r="A86" s="391"/>
      <c r="B86" s="1000"/>
      <c r="C86" s="1001"/>
      <c r="D86" s="1001"/>
      <c r="E86" s="1001"/>
      <c r="F86" s="1001"/>
      <c r="G86" s="1001"/>
      <c r="H86" s="1001"/>
      <c r="I86" s="1001"/>
      <c r="J86" s="1001"/>
      <c r="K86" s="1001"/>
      <c r="L86" s="1001"/>
      <c r="M86" s="1001"/>
      <c r="N86" s="1001"/>
      <c r="O86" s="1001"/>
      <c r="P86" s="1001"/>
      <c r="Q86" s="1001"/>
      <c r="R86" s="1001"/>
      <c r="S86" s="1001"/>
      <c r="T86" s="1001"/>
      <c r="U86" s="1001"/>
      <c r="V86" s="1001"/>
      <c r="W86" s="1001"/>
      <c r="X86" s="1001"/>
      <c r="Y86" s="1001"/>
      <c r="Z86" s="1001"/>
      <c r="AA86" s="1001"/>
      <c r="AB86" s="1001"/>
      <c r="AC86" s="1001"/>
      <c r="AD86" s="1001"/>
      <c r="AE86" s="1001"/>
      <c r="AF86" s="1002"/>
    </row>
    <row r="87" spans="1:32" ht="23.25" customHeight="1">
      <c r="A87" s="391"/>
      <c r="B87" s="1000"/>
      <c r="C87" s="1001"/>
      <c r="D87" s="1001"/>
      <c r="E87" s="1001"/>
      <c r="F87" s="1001"/>
      <c r="G87" s="1001"/>
      <c r="H87" s="1001"/>
      <c r="I87" s="1001"/>
      <c r="J87" s="1001"/>
      <c r="K87" s="1001"/>
      <c r="L87" s="1001"/>
      <c r="M87" s="1001"/>
      <c r="N87" s="1001"/>
      <c r="O87" s="1001"/>
      <c r="P87" s="1001"/>
      <c r="Q87" s="1001"/>
      <c r="R87" s="1001"/>
      <c r="S87" s="1001"/>
      <c r="T87" s="1001"/>
      <c r="U87" s="1001"/>
      <c r="V87" s="1001"/>
      <c r="W87" s="1001"/>
      <c r="X87" s="1001"/>
      <c r="Y87" s="1001"/>
      <c r="Z87" s="1001"/>
      <c r="AA87" s="1001"/>
      <c r="AB87" s="1001"/>
      <c r="AC87" s="1001"/>
      <c r="AD87" s="1001"/>
      <c r="AE87" s="1001"/>
      <c r="AF87" s="1002"/>
    </row>
    <row r="88" spans="1:32" ht="23.25" customHeight="1">
      <c r="A88" s="391"/>
      <c r="B88" s="1000"/>
      <c r="C88" s="1001"/>
      <c r="D88" s="1001"/>
      <c r="E88" s="1001"/>
      <c r="F88" s="1001"/>
      <c r="G88" s="1001"/>
      <c r="H88" s="1001"/>
      <c r="I88" s="1001"/>
      <c r="J88" s="1001"/>
      <c r="K88" s="1001"/>
      <c r="L88" s="1001"/>
      <c r="M88" s="1001"/>
      <c r="N88" s="1001"/>
      <c r="O88" s="1001"/>
      <c r="P88" s="1001"/>
      <c r="Q88" s="1001"/>
      <c r="R88" s="1001"/>
      <c r="S88" s="1001"/>
      <c r="T88" s="1001"/>
      <c r="U88" s="1001"/>
      <c r="V88" s="1001"/>
      <c r="W88" s="1001"/>
      <c r="X88" s="1001"/>
      <c r="Y88" s="1001"/>
      <c r="Z88" s="1001"/>
      <c r="AA88" s="1001"/>
      <c r="AB88" s="1001"/>
      <c r="AC88" s="1001"/>
      <c r="AD88" s="1001"/>
      <c r="AE88" s="1001"/>
      <c r="AF88" s="1002"/>
    </row>
    <row r="89" spans="1:32" ht="23.25" customHeight="1">
      <c r="A89" s="391"/>
      <c r="B89" s="1000"/>
      <c r="C89" s="1001"/>
      <c r="D89" s="1001"/>
      <c r="E89" s="1001"/>
      <c r="F89" s="1001"/>
      <c r="G89" s="1001"/>
      <c r="H89" s="1001"/>
      <c r="I89" s="1001"/>
      <c r="J89" s="1001"/>
      <c r="K89" s="1001"/>
      <c r="L89" s="1001"/>
      <c r="M89" s="1001"/>
      <c r="N89" s="1001"/>
      <c r="O89" s="1001"/>
      <c r="P89" s="1001"/>
      <c r="Q89" s="1001"/>
      <c r="R89" s="1001"/>
      <c r="S89" s="1001"/>
      <c r="T89" s="1001"/>
      <c r="U89" s="1001"/>
      <c r="V89" s="1001"/>
      <c r="W89" s="1001"/>
      <c r="X89" s="1001"/>
      <c r="Y89" s="1001"/>
      <c r="Z89" s="1001"/>
      <c r="AA89" s="1001"/>
      <c r="AB89" s="1001"/>
      <c r="AC89" s="1001"/>
      <c r="AD89" s="1001"/>
      <c r="AE89" s="1001"/>
      <c r="AF89" s="1002"/>
    </row>
    <row r="90" spans="1:32" ht="23.25" customHeight="1">
      <c r="A90" s="391"/>
      <c r="B90" s="1000"/>
      <c r="C90" s="1001"/>
      <c r="D90" s="1001"/>
      <c r="E90" s="1001"/>
      <c r="F90" s="1001"/>
      <c r="G90" s="1001"/>
      <c r="H90" s="1001"/>
      <c r="I90" s="1001"/>
      <c r="J90" s="1001"/>
      <c r="K90" s="1001"/>
      <c r="L90" s="1001"/>
      <c r="M90" s="1001"/>
      <c r="N90" s="1001"/>
      <c r="O90" s="1001"/>
      <c r="P90" s="1001"/>
      <c r="Q90" s="1001"/>
      <c r="R90" s="1001"/>
      <c r="S90" s="1001"/>
      <c r="T90" s="1001"/>
      <c r="U90" s="1001"/>
      <c r="V90" s="1001"/>
      <c r="W90" s="1001"/>
      <c r="X90" s="1001"/>
      <c r="Y90" s="1001"/>
      <c r="Z90" s="1001"/>
      <c r="AA90" s="1001"/>
      <c r="AB90" s="1001"/>
      <c r="AC90" s="1001"/>
      <c r="AD90" s="1001"/>
      <c r="AE90" s="1001"/>
      <c r="AF90" s="1002"/>
    </row>
    <row r="91" spans="1:32" ht="23.25" customHeight="1">
      <c r="A91" s="391"/>
      <c r="B91" s="1000"/>
      <c r="C91" s="1001"/>
      <c r="D91" s="1001"/>
      <c r="E91" s="1001"/>
      <c r="F91" s="1001"/>
      <c r="G91" s="1001"/>
      <c r="H91" s="1001"/>
      <c r="I91" s="1001"/>
      <c r="J91" s="1001"/>
      <c r="K91" s="1001"/>
      <c r="L91" s="1001"/>
      <c r="M91" s="1001"/>
      <c r="N91" s="1001"/>
      <c r="O91" s="1001"/>
      <c r="P91" s="1001"/>
      <c r="Q91" s="1001"/>
      <c r="R91" s="1001"/>
      <c r="S91" s="1001"/>
      <c r="T91" s="1001"/>
      <c r="U91" s="1001"/>
      <c r="V91" s="1001"/>
      <c r="W91" s="1001"/>
      <c r="X91" s="1001"/>
      <c r="Y91" s="1001"/>
      <c r="Z91" s="1001"/>
      <c r="AA91" s="1001"/>
      <c r="AB91" s="1001"/>
      <c r="AC91" s="1001"/>
      <c r="AD91" s="1001"/>
      <c r="AE91" s="1001"/>
      <c r="AF91" s="1002"/>
    </row>
    <row r="92" spans="1:32" ht="23.25" customHeight="1">
      <c r="A92" s="391"/>
      <c r="B92" s="1000"/>
      <c r="C92" s="1001"/>
      <c r="D92" s="1001"/>
      <c r="E92" s="1001"/>
      <c r="F92" s="1001"/>
      <c r="G92" s="1001"/>
      <c r="H92" s="1001"/>
      <c r="I92" s="1001"/>
      <c r="J92" s="1001"/>
      <c r="K92" s="1001"/>
      <c r="L92" s="1001"/>
      <c r="M92" s="1001"/>
      <c r="N92" s="1001"/>
      <c r="O92" s="1001"/>
      <c r="P92" s="1001"/>
      <c r="Q92" s="1001"/>
      <c r="R92" s="1001"/>
      <c r="S92" s="1001"/>
      <c r="T92" s="1001"/>
      <c r="U92" s="1001"/>
      <c r="V92" s="1001"/>
      <c r="W92" s="1001"/>
      <c r="X92" s="1001"/>
      <c r="Y92" s="1001"/>
      <c r="Z92" s="1001"/>
      <c r="AA92" s="1001"/>
      <c r="AB92" s="1001"/>
      <c r="AC92" s="1001"/>
      <c r="AD92" s="1001"/>
      <c r="AE92" s="1001"/>
      <c r="AF92" s="1002"/>
    </row>
    <row r="93" spans="1:32" ht="23.25" customHeight="1">
      <c r="A93" s="391"/>
      <c r="B93" s="1000"/>
      <c r="C93" s="1001"/>
      <c r="D93" s="1001"/>
      <c r="E93" s="1001"/>
      <c r="F93" s="1001"/>
      <c r="G93" s="1001"/>
      <c r="H93" s="1001"/>
      <c r="I93" s="1001"/>
      <c r="J93" s="1001"/>
      <c r="K93" s="1001"/>
      <c r="L93" s="1001"/>
      <c r="M93" s="1001"/>
      <c r="N93" s="1001"/>
      <c r="O93" s="1001"/>
      <c r="P93" s="1001"/>
      <c r="Q93" s="1001"/>
      <c r="R93" s="1001"/>
      <c r="S93" s="1001"/>
      <c r="T93" s="1001"/>
      <c r="U93" s="1001"/>
      <c r="V93" s="1001"/>
      <c r="W93" s="1001"/>
      <c r="X93" s="1001"/>
      <c r="Y93" s="1001"/>
      <c r="Z93" s="1001"/>
      <c r="AA93" s="1001"/>
      <c r="AB93" s="1001"/>
      <c r="AC93" s="1001"/>
      <c r="AD93" s="1001"/>
      <c r="AE93" s="1001"/>
      <c r="AF93" s="1002"/>
    </row>
    <row r="94" spans="1:32" ht="23.25" customHeight="1">
      <c r="A94" s="391"/>
      <c r="B94" s="1000"/>
      <c r="C94" s="1001"/>
      <c r="D94" s="1001"/>
      <c r="E94" s="1001"/>
      <c r="F94" s="1001"/>
      <c r="G94" s="1001"/>
      <c r="H94" s="1001"/>
      <c r="I94" s="1001"/>
      <c r="J94" s="1001"/>
      <c r="K94" s="1001"/>
      <c r="L94" s="1001"/>
      <c r="M94" s="1001"/>
      <c r="N94" s="1001"/>
      <c r="O94" s="1001"/>
      <c r="P94" s="1001"/>
      <c r="Q94" s="1001"/>
      <c r="R94" s="1001"/>
      <c r="S94" s="1001"/>
      <c r="T94" s="1001"/>
      <c r="U94" s="1001"/>
      <c r="V94" s="1001"/>
      <c r="W94" s="1001"/>
      <c r="X94" s="1001"/>
      <c r="Y94" s="1001"/>
      <c r="Z94" s="1001"/>
      <c r="AA94" s="1001"/>
      <c r="AB94" s="1001"/>
      <c r="AC94" s="1001"/>
      <c r="AD94" s="1001"/>
      <c r="AE94" s="1001"/>
      <c r="AF94" s="1002"/>
    </row>
    <row r="95" spans="1:32" ht="23.25" customHeight="1">
      <c r="A95" s="391"/>
      <c r="B95" s="1000"/>
      <c r="C95" s="1001"/>
      <c r="D95" s="1001"/>
      <c r="E95" s="1001"/>
      <c r="F95" s="1001"/>
      <c r="G95" s="1001"/>
      <c r="H95" s="1001"/>
      <c r="I95" s="1001"/>
      <c r="J95" s="1001"/>
      <c r="K95" s="1001"/>
      <c r="L95" s="1001"/>
      <c r="M95" s="1001"/>
      <c r="N95" s="1001"/>
      <c r="O95" s="1001"/>
      <c r="P95" s="1001"/>
      <c r="Q95" s="1001"/>
      <c r="R95" s="1001"/>
      <c r="S95" s="1001"/>
      <c r="T95" s="1001"/>
      <c r="U95" s="1001"/>
      <c r="V95" s="1001"/>
      <c r="W95" s="1001"/>
      <c r="X95" s="1001"/>
      <c r="Y95" s="1001"/>
      <c r="Z95" s="1001"/>
      <c r="AA95" s="1001"/>
      <c r="AB95" s="1001"/>
      <c r="AC95" s="1001"/>
      <c r="AD95" s="1001"/>
      <c r="AE95" s="1001"/>
      <c r="AF95" s="1002"/>
    </row>
    <row r="96" spans="1:32" ht="23.25" customHeight="1">
      <c r="A96" s="391"/>
      <c r="B96" s="1000"/>
      <c r="C96" s="1001"/>
      <c r="D96" s="1001"/>
      <c r="E96" s="1001"/>
      <c r="F96" s="1001"/>
      <c r="G96" s="1001"/>
      <c r="H96" s="1001"/>
      <c r="I96" s="1001"/>
      <c r="J96" s="1001"/>
      <c r="K96" s="1001"/>
      <c r="L96" s="1001"/>
      <c r="M96" s="1001"/>
      <c r="N96" s="1001"/>
      <c r="O96" s="1001"/>
      <c r="P96" s="1001"/>
      <c r="Q96" s="1001"/>
      <c r="R96" s="1001"/>
      <c r="S96" s="1001"/>
      <c r="T96" s="1001"/>
      <c r="U96" s="1001"/>
      <c r="V96" s="1001"/>
      <c r="W96" s="1001"/>
      <c r="X96" s="1001"/>
      <c r="Y96" s="1001"/>
      <c r="Z96" s="1001"/>
      <c r="AA96" s="1001"/>
      <c r="AB96" s="1001"/>
      <c r="AC96" s="1001"/>
      <c r="AD96" s="1001"/>
      <c r="AE96" s="1001"/>
      <c r="AF96" s="1002"/>
    </row>
    <row r="97" spans="1:33" ht="23.25" customHeight="1">
      <c r="A97" s="391"/>
      <c r="B97" s="1000"/>
      <c r="C97" s="1001"/>
      <c r="D97" s="1001"/>
      <c r="E97" s="1001"/>
      <c r="F97" s="1001"/>
      <c r="G97" s="1001"/>
      <c r="H97" s="1001"/>
      <c r="I97" s="1001"/>
      <c r="J97" s="1001"/>
      <c r="K97" s="1001"/>
      <c r="L97" s="1001"/>
      <c r="M97" s="1001"/>
      <c r="N97" s="1001"/>
      <c r="O97" s="1001"/>
      <c r="P97" s="1001"/>
      <c r="Q97" s="1001"/>
      <c r="R97" s="1001"/>
      <c r="S97" s="1001"/>
      <c r="T97" s="1001"/>
      <c r="U97" s="1001"/>
      <c r="V97" s="1001"/>
      <c r="W97" s="1001"/>
      <c r="X97" s="1001"/>
      <c r="Y97" s="1001"/>
      <c r="Z97" s="1001"/>
      <c r="AA97" s="1001"/>
      <c r="AB97" s="1001"/>
      <c r="AC97" s="1001"/>
      <c r="AD97" s="1001"/>
      <c r="AE97" s="1001"/>
      <c r="AF97" s="1002"/>
    </row>
    <row r="98" spans="1:33" ht="23.25" customHeight="1">
      <c r="A98" s="391"/>
      <c r="B98" s="1000"/>
      <c r="C98" s="1001"/>
      <c r="D98" s="1001"/>
      <c r="E98" s="1001"/>
      <c r="F98" s="1001"/>
      <c r="G98" s="1001"/>
      <c r="H98" s="1001"/>
      <c r="I98" s="1001"/>
      <c r="J98" s="1001"/>
      <c r="K98" s="1001"/>
      <c r="L98" s="1001"/>
      <c r="M98" s="1001"/>
      <c r="N98" s="1001"/>
      <c r="O98" s="1001"/>
      <c r="P98" s="1001"/>
      <c r="Q98" s="1001"/>
      <c r="R98" s="1001"/>
      <c r="S98" s="1001"/>
      <c r="T98" s="1001"/>
      <c r="U98" s="1001"/>
      <c r="V98" s="1001"/>
      <c r="W98" s="1001"/>
      <c r="X98" s="1001"/>
      <c r="Y98" s="1001"/>
      <c r="Z98" s="1001"/>
      <c r="AA98" s="1001"/>
      <c r="AB98" s="1001"/>
      <c r="AC98" s="1001"/>
      <c r="AD98" s="1001"/>
      <c r="AE98" s="1001"/>
      <c r="AF98" s="1002"/>
    </row>
    <row r="99" spans="1:33" ht="23.25" customHeight="1">
      <c r="A99" s="391"/>
      <c r="B99" s="1000"/>
      <c r="C99" s="1001"/>
      <c r="D99" s="1001"/>
      <c r="E99" s="1001"/>
      <c r="F99" s="1001"/>
      <c r="G99" s="1001"/>
      <c r="H99" s="1001"/>
      <c r="I99" s="1001"/>
      <c r="J99" s="1001"/>
      <c r="K99" s="1001"/>
      <c r="L99" s="1001"/>
      <c r="M99" s="1001"/>
      <c r="N99" s="1001"/>
      <c r="O99" s="1001"/>
      <c r="P99" s="1001"/>
      <c r="Q99" s="1001"/>
      <c r="R99" s="1001"/>
      <c r="S99" s="1001"/>
      <c r="T99" s="1001"/>
      <c r="U99" s="1001"/>
      <c r="V99" s="1001"/>
      <c r="W99" s="1001"/>
      <c r="X99" s="1001"/>
      <c r="Y99" s="1001"/>
      <c r="Z99" s="1001"/>
      <c r="AA99" s="1001"/>
      <c r="AB99" s="1001"/>
      <c r="AC99" s="1001"/>
      <c r="AD99" s="1001"/>
      <c r="AE99" s="1001"/>
      <c r="AF99" s="1002"/>
    </row>
    <row r="100" spans="1:33" ht="23.25" customHeight="1">
      <c r="A100" s="391"/>
      <c r="B100" s="1000"/>
      <c r="C100" s="1001"/>
      <c r="D100" s="1001"/>
      <c r="E100" s="1001"/>
      <c r="F100" s="1001"/>
      <c r="G100" s="1001"/>
      <c r="H100" s="1001"/>
      <c r="I100" s="1001"/>
      <c r="J100" s="1001"/>
      <c r="K100" s="1001"/>
      <c r="L100" s="1001"/>
      <c r="M100" s="1001"/>
      <c r="N100" s="1001"/>
      <c r="O100" s="1001"/>
      <c r="P100" s="1001"/>
      <c r="Q100" s="1001"/>
      <c r="R100" s="1001"/>
      <c r="S100" s="1001"/>
      <c r="T100" s="1001"/>
      <c r="U100" s="1001"/>
      <c r="V100" s="1001"/>
      <c r="W100" s="1001"/>
      <c r="X100" s="1001"/>
      <c r="Y100" s="1001"/>
      <c r="Z100" s="1001"/>
      <c r="AA100" s="1001"/>
      <c r="AB100" s="1001"/>
      <c r="AC100" s="1001"/>
      <c r="AD100" s="1001"/>
      <c r="AE100" s="1001"/>
      <c r="AF100" s="1002"/>
    </row>
    <row r="101" spans="1:33" ht="23.25" customHeight="1">
      <c r="A101" s="391"/>
      <c r="B101" s="1000"/>
      <c r="C101" s="1001"/>
      <c r="D101" s="1001"/>
      <c r="E101" s="1001"/>
      <c r="F101" s="1001"/>
      <c r="G101" s="1001"/>
      <c r="H101" s="1001"/>
      <c r="I101" s="1001"/>
      <c r="J101" s="1001"/>
      <c r="K101" s="1001"/>
      <c r="L101" s="1001"/>
      <c r="M101" s="1001"/>
      <c r="N101" s="1001"/>
      <c r="O101" s="1001"/>
      <c r="P101" s="1001"/>
      <c r="Q101" s="1001"/>
      <c r="R101" s="1001"/>
      <c r="S101" s="1001"/>
      <c r="T101" s="1001"/>
      <c r="U101" s="1001"/>
      <c r="V101" s="1001"/>
      <c r="W101" s="1001"/>
      <c r="X101" s="1001"/>
      <c r="Y101" s="1001"/>
      <c r="Z101" s="1001"/>
      <c r="AA101" s="1001"/>
      <c r="AB101" s="1001"/>
      <c r="AC101" s="1001"/>
      <c r="AD101" s="1001"/>
      <c r="AE101" s="1001"/>
      <c r="AF101" s="1002"/>
    </row>
    <row r="102" spans="1:33" ht="23.25" customHeight="1">
      <c r="A102" s="391"/>
      <c r="B102" s="1000"/>
      <c r="C102" s="1001"/>
      <c r="D102" s="1001"/>
      <c r="E102" s="1001"/>
      <c r="F102" s="1001"/>
      <c r="G102" s="1001"/>
      <c r="H102" s="1001"/>
      <c r="I102" s="1001"/>
      <c r="J102" s="1001"/>
      <c r="K102" s="1001"/>
      <c r="L102" s="1001"/>
      <c r="M102" s="1001"/>
      <c r="N102" s="1001"/>
      <c r="O102" s="1001"/>
      <c r="P102" s="1001"/>
      <c r="Q102" s="1001"/>
      <c r="R102" s="1001"/>
      <c r="S102" s="1001"/>
      <c r="T102" s="1001"/>
      <c r="U102" s="1001"/>
      <c r="V102" s="1001"/>
      <c r="W102" s="1001"/>
      <c r="X102" s="1001"/>
      <c r="Y102" s="1001"/>
      <c r="Z102" s="1001"/>
      <c r="AA102" s="1001"/>
      <c r="AB102" s="1001"/>
      <c r="AC102" s="1001"/>
      <c r="AD102" s="1001"/>
      <c r="AE102" s="1001"/>
      <c r="AF102" s="1002"/>
    </row>
    <row r="103" spans="1:33" ht="23.25" customHeight="1">
      <c r="A103" s="391"/>
      <c r="B103" s="1000"/>
      <c r="C103" s="1001"/>
      <c r="D103" s="1001"/>
      <c r="E103" s="1001"/>
      <c r="F103" s="1001"/>
      <c r="G103" s="1001"/>
      <c r="H103" s="1001"/>
      <c r="I103" s="1001"/>
      <c r="J103" s="1001"/>
      <c r="K103" s="1001"/>
      <c r="L103" s="1001"/>
      <c r="M103" s="1001"/>
      <c r="N103" s="1001"/>
      <c r="O103" s="1001"/>
      <c r="P103" s="1001"/>
      <c r="Q103" s="1001"/>
      <c r="R103" s="1001"/>
      <c r="S103" s="1001"/>
      <c r="T103" s="1001"/>
      <c r="U103" s="1001"/>
      <c r="V103" s="1001"/>
      <c r="W103" s="1001"/>
      <c r="X103" s="1001"/>
      <c r="Y103" s="1001"/>
      <c r="Z103" s="1001"/>
      <c r="AA103" s="1001"/>
      <c r="AB103" s="1001"/>
      <c r="AC103" s="1001"/>
      <c r="AD103" s="1001"/>
      <c r="AE103" s="1001"/>
      <c r="AF103" s="1002"/>
    </row>
    <row r="104" spans="1:33" ht="21.75" customHeight="1">
      <c r="A104" s="391"/>
      <c r="B104" s="1000"/>
      <c r="C104" s="1001"/>
      <c r="D104" s="1001"/>
      <c r="E104" s="1001"/>
      <c r="F104" s="1001"/>
      <c r="G104" s="1001"/>
      <c r="H104" s="1001"/>
      <c r="I104" s="1001"/>
      <c r="J104" s="1001"/>
      <c r="K104" s="1001"/>
      <c r="L104" s="1001"/>
      <c r="M104" s="1001"/>
      <c r="N104" s="1001"/>
      <c r="O104" s="1001"/>
      <c r="P104" s="1001"/>
      <c r="Q104" s="1001"/>
      <c r="R104" s="1001"/>
      <c r="S104" s="1001"/>
      <c r="T104" s="1001"/>
      <c r="U104" s="1001"/>
      <c r="V104" s="1001"/>
      <c r="W104" s="1001"/>
      <c r="X104" s="1001"/>
      <c r="Y104" s="1001"/>
      <c r="Z104" s="1001"/>
      <c r="AA104" s="1001"/>
      <c r="AB104" s="1001"/>
      <c r="AC104" s="1001"/>
      <c r="AD104" s="1001"/>
      <c r="AE104" s="1001"/>
      <c r="AF104" s="1002"/>
    </row>
    <row r="105" spans="1:33" ht="21.75" customHeight="1">
      <c r="A105" s="391"/>
      <c r="B105" s="1000"/>
      <c r="C105" s="1001"/>
      <c r="D105" s="1001"/>
      <c r="E105" s="1001"/>
      <c r="F105" s="1001"/>
      <c r="G105" s="1001"/>
      <c r="H105" s="1001"/>
      <c r="I105" s="1001"/>
      <c r="J105" s="1001"/>
      <c r="K105" s="1001"/>
      <c r="L105" s="1001"/>
      <c r="M105" s="1001"/>
      <c r="N105" s="1001"/>
      <c r="O105" s="1001"/>
      <c r="P105" s="1001"/>
      <c r="Q105" s="1001"/>
      <c r="R105" s="1001"/>
      <c r="S105" s="1001"/>
      <c r="T105" s="1001"/>
      <c r="U105" s="1001"/>
      <c r="V105" s="1001"/>
      <c r="W105" s="1001"/>
      <c r="X105" s="1001"/>
      <c r="Y105" s="1001"/>
      <c r="Z105" s="1001"/>
      <c r="AA105" s="1001"/>
      <c r="AB105" s="1001"/>
      <c r="AC105" s="1001"/>
      <c r="AD105" s="1001"/>
      <c r="AE105" s="1001"/>
      <c r="AF105" s="1002"/>
    </row>
    <row r="106" spans="1:33" ht="21.75" customHeight="1">
      <c r="A106" s="391"/>
      <c r="B106" s="1000"/>
      <c r="C106" s="1001"/>
      <c r="D106" s="1001"/>
      <c r="E106" s="1001"/>
      <c r="F106" s="1001"/>
      <c r="G106" s="1001"/>
      <c r="H106" s="1001"/>
      <c r="I106" s="1001"/>
      <c r="J106" s="1001"/>
      <c r="K106" s="1001"/>
      <c r="L106" s="1001"/>
      <c r="M106" s="1001"/>
      <c r="N106" s="1001"/>
      <c r="O106" s="1001"/>
      <c r="P106" s="1001"/>
      <c r="Q106" s="1001"/>
      <c r="R106" s="1001"/>
      <c r="S106" s="1001"/>
      <c r="T106" s="1001"/>
      <c r="U106" s="1001"/>
      <c r="V106" s="1001"/>
      <c r="W106" s="1001"/>
      <c r="X106" s="1001"/>
      <c r="Y106" s="1001"/>
      <c r="Z106" s="1001"/>
      <c r="AA106" s="1001"/>
      <c r="AB106" s="1001"/>
      <c r="AC106" s="1001"/>
      <c r="AD106" s="1001"/>
      <c r="AE106" s="1001"/>
      <c r="AF106" s="1002"/>
    </row>
    <row r="107" spans="1:33" ht="14.25" customHeight="1">
      <c r="A107" s="391"/>
      <c r="B107" s="1000"/>
      <c r="C107" s="1001"/>
      <c r="D107" s="1001"/>
      <c r="E107" s="1001"/>
      <c r="F107" s="1001"/>
      <c r="G107" s="1001"/>
      <c r="H107" s="1001"/>
      <c r="I107" s="1001"/>
      <c r="J107" s="1001"/>
      <c r="K107" s="1001"/>
      <c r="L107" s="1001"/>
      <c r="M107" s="1001"/>
      <c r="N107" s="1001"/>
      <c r="O107" s="1001"/>
      <c r="P107" s="1001"/>
      <c r="Q107" s="1001"/>
      <c r="R107" s="1001"/>
      <c r="S107" s="1001"/>
      <c r="T107" s="1001"/>
      <c r="U107" s="1001"/>
      <c r="V107" s="1001"/>
      <c r="W107" s="1001"/>
      <c r="X107" s="1001"/>
      <c r="Y107" s="1001"/>
      <c r="Z107" s="1001"/>
      <c r="AA107" s="1001"/>
      <c r="AB107" s="1001"/>
      <c r="AC107" s="1001"/>
      <c r="AD107" s="1001"/>
      <c r="AE107" s="1001"/>
      <c r="AF107" s="1002"/>
    </row>
    <row r="108" spans="1:33" s="43" customFormat="1" ht="14.25" customHeight="1">
      <c r="A108" s="391"/>
      <c r="B108" s="1003"/>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5"/>
    </row>
    <row r="109" spans="1:33" s="43" customFormat="1" ht="14.25" customHeight="1">
      <c r="A109" s="391"/>
      <c r="B109" s="42"/>
      <c r="C109" s="42"/>
      <c r="D109" s="44"/>
      <c r="E109" s="44"/>
      <c r="F109" s="44"/>
      <c r="G109" s="62"/>
      <c r="I109" s="437"/>
      <c r="J109" s="437"/>
      <c r="L109" s="62"/>
      <c r="M109" s="404"/>
      <c r="N109" s="404"/>
      <c r="O109" s="404"/>
      <c r="P109" s="404"/>
      <c r="Q109" s="404"/>
      <c r="R109" s="404"/>
      <c r="S109" s="404"/>
      <c r="T109" s="404"/>
      <c r="U109" s="404"/>
      <c r="V109" s="404"/>
      <c r="W109" s="404"/>
      <c r="X109" s="404"/>
      <c r="Y109" s="404"/>
      <c r="Z109" s="404"/>
      <c r="AA109" s="404"/>
      <c r="AB109" s="404"/>
      <c r="AC109" s="404"/>
      <c r="AD109" s="404"/>
      <c r="AE109" s="404"/>
      <c r="AF109" s="404"/>
    </row>
    <row r="110" spans="1:33" s="43" customFormat="1" ht="14.25" customHeight="1">
      <c r="A110" s="436">
        <v>12</v>
      </c>
      <c r="B110" s="1028" t="s">
        <v>349</v>
      </c>
      <c r="C110" s="1028"/>
      <c r="D110" s="1028"/>
      <c r="E110" s="1028"/>
      <c r="F110" s="1028"/>
      <c r="G110" s="1029" t="s">
        <v>350</v>
      </c>
      <c r="H110" s="1029"/>
      <c r="I110" s="1029"/>
      <c r="J110" s="1029"/>
      <c r="K110" s="1029"/>
      <c r="L110" s="1029"/>
      <c r="M110" s="1029"/>
      <c r="N110" s="1029"/>
      <c r="O110" s="1029"/>
      <c r="P110" s="1029"/>
      <c r="Q110" s="1029"/>
      <c r="R110" s="1029"/>
      <c r="S110" s="62"/>
      <c r="T110" s="62"/>
      <c r="U110" s="62"/>
      <c r="V110" s="62"/>
      <c r="W110" s="62"/>
      <c r="X110" s="62"/>
      <c r="Y110" s="62"/>
      <c r="Z110" s="62"/>
      <c r="AA110" s="62"/>
      <c r="AB110" s="62"/>
      <c r="AC110" s="62"/>
      <c r="AD110" s="62"/>
      <c r="AE110" s="62"/>
      <c r="AF110" s="62"/>
    </row>
    <row r="111" spans="1:33" ht="6.75" customHeight="1">
      <c r="A111" s="391"/>
      <c r="B111" s="438"/>
      <c r="C111" s="439"/>
      <c r="D111" s="439"/>
      <c r="E111" s="439"/>
      <c r="F111" s="440"/>
      <c r="G111" s="439"/>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1"/>
      <c r="AE111" s="441"/>
      <c r="AF111" s="442"/>
      <c r="AG111" s="43"/>
    </row>
    <row r="112" spans="1:33" ht="14.25" customHeight="1">
      <c r="A112" s="391"/>
      <c r="B112" s="443" t="str">
        <f>入力フォーム!B187</f>
        <v>□</v>
      </c>
      <c r="C112" s="42" t="s">
        <v>351</v>
      </c>
      <c r="D112" s="42"/>
      <c r="E112" s="42"/>
      <c r="F112" s="43"/>
      <c r="G112" s="42"/>
      <c r="AF112" s="444"/>
      <c r="AG112" s="43"/>
    </row>
    <row r="113" spans="1:33" ht="6.75" customHeight="1">
      <c r="A113" s="391"/>
      <c r="B113" s="443"/>
      <c r="C113" s="42"/>
      <c r="D113" s="42"/>
      <c r="E113" s="42"/>
      <c r="F113" s="43"/>
      <c r="G113" s="42"/>
      <c r="AF113" s="444"/>
      <c r="AG113" s="43"/>
    </row>
    <row r="114" spans="1:33" ht="14.25" customHeight="1">
      <c r="A114" s="391"/>
      <c r="B114" s="445"/>
      <c r="C114" s="43"/>
      <c r="D114" s="42" t="str">
        <f>入力フォーム!C188</f>
        <v>□</v>
      </c>
      <c r="E114" s="42" t="s">
        <v>352</v>
      </c>
      <c r="F114" s="42"/>
      <c r="H114" s="43"/>
      <c r="J114" s="43"/>
      <c r="M114" s="42" t="str">
        <f>入力フォーム!K188</f>
        <v>□</v>
      </c>
      <c r="N114" s="42" t="s">
        <v>353</v>
      </c>
      <c r="O114" s="42"/>
      <c r="P114" s="43"/>
      <c r="Q114" s="42"/>
      <c r="U114" s="42" t="str">
        <f>入力フォーム!Q188</f>
        <v>□</v>
      </c>
      <c r="V114" s="42" t="s">
        <v>354</v>
      </c>
      <c r="W114" s="42"/>
      <c r="X114" s="42"/>
      <c r="Y114" s="43"/>
      <c r="Z114" s="43"/>
      <c r="AA114" s="42"/>
      <c r="AB114" s="43"/>
      <c r="AC114" s="43"/>
      <c r="AD114" s="43"/>
      <c r="AE114" s="43"/>
      <c r="AF114" s="446"/>
      <c r="AG114" s="43"/>
    </row>
    <row r="115" spans="1:33" ht="6.75" customHeight="1">
      <c r="A115" s="391"/>
      <c r="B115" s="445"/>
      <c r="C115" s="43"/>
      <c r="D115" s="42"/>
      <c r="E115" s="42"/>
      <c r="F115" s="42"/>
      <c r="H115" s="43"/>
      <c r="J115" s="43"/>
      <c r="M115" s="42"/>
      <c r="N115" s="42"/>
      <c r="O115" s="42"/>
      <c r="P115" s="43"/>
      <c r="Q115" s="42"/>
      <c r="U115" s="42"/>
      <c r="V115" s="42"/>
      <c r="W115" s="42"/>
      <c r="X115" s="42"/>
      <c r="Y115" s="43"/>
      <c r="Z115" s="43"/>
      <c r="AA115" s="42"/>
      <c r="AB115" s="43"/>
      <c r="AC115" s="43"/>
      <c r="AD115" s="43"/>
      <c r="AE115" s="43"/>
      <c r="AF115" s="446"/>
      <c r="AG115" s="43"/>
    </row>
    <row r="116" spans="1:33" s="43" customFormat="1" ht="14.25" customHeight="1">
      <c r="A116" s="391"/>
      <c r="B116" s="443" t="str">
        <f>入力フォーム!B189</f>
        <v>□</v>
      </c>
      <c r="C116" s="42" t="s">
        <v>355</v>
      </c>
      <c r="D116" s="42"/>
      <c r="I116" s="404"/>
      <c r="J116" s="404"/>
      <c r="Z116" s="437"/>
      <c r="AA116" s="404"/>
      <c r="AB116" s="404"/>
      <c r="AC116" s="404"/>
      <c r="AD116" s="404"/>
      <c r="AE116" s="404"/>
      <c r="AF116" s="447"/>
      <c r="AG116" s="404"/>
    </row>
    <row r="117" spans="1:33" s="43" customFormat="1" ht="6.75" customHeight="1">
      <c r="A117" s="391"/>
      <c r="B117" s="443"/>
      <c r="C117" s="42"/>
      <c r="D117" s="42"/>
      <c r="F117" s="42"/>
      <c r="G117" s="404"/>
      <c r="H117" s="404"/>
      <c r="I117" s="404"/>
      <c r="J117" s="404"/>
      <c r="Z117" s="437"/>
      <c r="AA117" s="404"/>
      <c r="AB117" s="404"/>
      <c r="AC117" s="404"/>
      <c r="AD117" s="404"/>
      <c r="AE117" s="404"/>
      <c r="AF117" s="447"/>
      <c r="AG117" s="404"/>
    </row>
    <row r="118" spans="1:33" s="43" customFormat="1" ht="14.25" customHeight="1">
      <c r="A118" s="391"/>
      <c r="B118" s="443" t="str">
        <f>入力フォーム!B190</f>
        <v>□</v>
      </c>
      <c r="C118" s="42" t="s">
        <v>356</v>
      </c>
      <c r="D118" s="44"/>
      <c r="E118" s="44"/>
      <c r="F118" s="44"/>
      <c r="G118" s="62"/>
      <c r="I118" s="437"/>
      <c r="J118" s="437"/>
      <c r="L118" s="62"/>
      <c r="M118" s="404"/>
      <c r="N118" s="404"/>
      <c r="O118" s="404"/>
      <c r="P118" s="404"/>
      <c r="Q118" s="404"/>
      <c r="R118" s="404"/>
      <c r="S118" s="404"/>
      <c r="T118" s="404"/>
      <c r="U118" s="404"/>
      <c r="V118" s="404"/>
      <c r="W118" s="404"/>
      <c r="X118" s="404"/>
      <c r="Y118" s="404"/>
      <c r="Z118" s="404"/>
      <c r="AA118" s="404"/>
      <c r="AB118" s="404"/>
      <c r="AC118" s="404"/>
      <c r="AD118" s="404"/>
      <c r="AE118" s="404"/>
      <c r="AF118" s="447"/>
      <c r="AG118" s="404"/>
    </row>
    <row r="119" spans="1:33" s="43" customFormat="1" ht="6.75" customHeight="1">
      <c r="A119" s="391"/>
      <c r="B119" s="448"/>
      <c r="C119" s="449"/>
      <c r="D119" s="449"/>
      <c r="E119" s="450"/>
      <c r="F119" s="449"/>
      <c r="G119" s="451"/>
      <c r="H119" s="451"/>
      <c r="I119" s="451"/>
      <c r="J119" s="451"/>
      <c r="K119" s="450"/>
      <c r="L119" s="450"/>
      <c r="M119" s="450"/>
      <c r="N119" s="450"/>
      <c r="O119" s="450"/>
      <c r="P119" s="450"/>
      <c r="Q119" s="450"/>
      <c r="R119" s="450"/>
      <c r="S119" s="450"/>
      <c r="T119" s="450"/>
      <c r="U119" s="450"/>
      <c r="V119" s="450"/>
      <c r="W119" s="450"/>
      <c r="X119" s="450"/>
      <c r="Y119" s="450"/>
      <c r="Z119" s="452"/>
      <c r="AA119" s="451"/>
      <c r="AB119" s="451"/>
      <c r="AC119" s="451"/>
      <c r="AD119" s="451"/>
      <c r="AE119" s="451"/>
      <c r="AF119" s="453"/>
      <c r="AG119" s="404"/>
    </row>
    <row r="120" spans="1:33" s="43" customFormat="1" ht="14.25" hidden="1" customHeight="1">
      <c r="A120" s="391"/>
      <c r="B120" s="42"/>
      <c r="C120" s="42"/>
      <c r="D120" s="44"/>
      <c r="E120" s="44"/>
      <c r="F120" s="44"/>
      <c r="G120" s="62"/>
      <c r="I120" s="437"/>
      <c r="J120" s="437"/>
      <c r="L120" s="62"/>
      <c r="M120" s="404"/>
      <c r="N120" s="404"/>
      <c r="O120" s="404"/>
      <c r="P120" s="404"/>
      <c r="Q120" s="404"/>
      <c r="R120" s="404"/>
      <c r="S120" s="404"/>
      <c r="T120" s="404"/>
      <c r="U120" s="404"/>
      <c r="V120" s="404"/>
      <c r="W120" s="404"/>
      <c r="X120" s="404"/>
      <c r="Y120" s="404"/>
      <c r="Z120" s="404"/>
      <c r="AA120" s="404"/>
      <c r="AB120" s="404"/>
      <c r="AC120" s="404"/>
      <c r="AD120" s="404"/>
      <c r="AE120" s="404"/>
      <c r="AF120" s="404"/>
    </row>
    <row r="121" spans="1:33" s="43" customFormat="1" ht="14.25" hidden="1" customHeight="1">
      <c r="A121" s="391"/>
      <c r="B121" s="42"/>
      <c r="C121" s="42"/>
      <c r="D121" s="44"/>
      <c r="E121" s="44"/>
      <c r="F121" s="44"/>
      <c r="G121" s="62"/>
      <c r="I121" s="437"/>
      <c r="J121" s="437"/>
      <c r="L121" s="62"/>
      <c r="M121" s="404"/>
      <c r="N121" s="404"/>
      <c r="O121" s="404"/>
      <c r="P121" s="404"/>
      <c r="Q121" s="404"/>
      <c r="R121" s="404"/>
      <c r="S121" s="404"/>
      <c r="T121" s="404"/>
      <c r="U121" s="404"/>
      <c r="V121" s="404"/>
      <c r="W121" s="404"/>
      <c r="X121" s="404"/>
      <c r="Y121" s="404"/>
      <c r="Z121" s="404"/>
      <c r="AA121" s="404"/>
      <c r="AB121" s="404"/>
      <c r="AC121" s="404"/>
      <c r="AD121" s="404"/>
      <c r="AE121" s="404"/>
      <c r="AF121" s="404"/>
    </row>
    <row r="122" spans="1:33" s="43" customFormat="1" ht="14.25" hidden="1" customHeight="1">
      <c r="A122" s="391"/>
      <c r="B122" s="42"/>
      <c r="C122" s="42"/>
      <c r="D122" s="44"/>
      <c r="E122" s="44"/>
      <c r="F122" s="44"/>
      <c r="G122" s="62"/>
      <c r="I122" s="437"/>
      <c r="J122" s="437"/>
      <c r="L122" s="62"/>
      <c r="M122" s="404"/>
      <c r="N122" s="404"/>
      <c r="O122" s="404"/>
      <c r="P122" s="404"/>
      <c r="Q122" s="404"/>
      <c r="R122" s="404"/>
      <c r="S122" s="404"/>
      <c r="T122" s="404"/>
      <c r="U122" s="404"/>
      <c r="V122" s="404"/>
      <c r="W122" s="404"/>
      <c r="X122" s="404"/>
      <c r="Y122" s="404"/>
      <c r="Z122" s="404"/>
      <c r="AA122" s="404"/>
      <c r="AB122" s="404"/>
      <c r="AC122" s="404"/>
      <c r="AD122" s="404"/>
      <c r="AE122" s="404"/>
      <c r="AF122" s="404"/>
    </row>
    <row r="123" spans="1:33" s="43" customFormat="1" ht="14.25" hidden="1" customHeight="1">
      <c r="A123" s="391"/>
      <c r="B123" s="42"/>
      <c r="C123" s="42"/>
      <c r="D123" s="44"/>
      <c r="E123" s="44"/>
      <c r="F123" s="44"/>
      <c r="G123" s="62"/>
      <c r="I123" s="437"/>
      <c r="J123" s="437"/>
      <c r="L123" s="62"/>
      <c r="M123" s="404"/>
      <c r="N123" s="404"/>
      <c r="O123" s="404"/>
      <c r="P123" s="404"/>
      <c r="Q123" s="404"/>
      <c r="R123" s="404"/>
      <c r="S123" s="404"/>
      <c r="T123" s="404"/>
      <c r="U123" s="404"/>
      <c r="V123" s="404"/>
      <c r="W123" s="404"/>
      <c r="X123" s="404"/>
      <c r="Y123" s="404"/>
      <c r="Z123" s="404"/>
      <c r="AA123" s="404"/>
      <c r="AB123" s="404"/>
      <c r="AC123" s="404"/>
      <c r="AD123" s="404"/>
      <c r="AE123" s="404"/>
      <c r="AF123" s="404"/>
    </row>
    <row r="124" spans="1:33" s="43" customFormat="1" ht="14.25" hidden="1" customHeight="1">
      <c r="A124" s="391"/>
      <c r="B124" s="42"/>
      <c r="C124" s="42"/>
      <c r="D124" s="44"/>
      <c r="E124" s="44"/>
      <c r="F124" s="44"/>
      <c r="G124" s="62"/>
      <c r="I124" s="437"/>
      <c r="J124" s="437"/>
      <c r="L124" s="62"/>
      <c r="M124" s="404"/>
      <c r="N124" s="404"/>
      <c r="O124" s="404"/>
      <c r="P124" s="404"/>
      <c r="Q124" s="404"/>
      <c r="R124" s="404"/>
      <c r="S124" s="404"/>
      <c r="T124" s="404"/>
      <c r="U124" s="404"/>
      <c r="V124" s="404"/>
      <c r="W124" s="404"/>
      <c r="X124" s="404"/>
      <c r="Y124" s="404"/>
      <c r="Z124" s="404"/>
      <c r="AA124" s="404"/>
      <c r="AB124" s="404"/>
      <c r="AC124" s="404"/>
      <c r="AD124" s="404"/>
      <c r="AE124" s="404"/>
      <c r="AF124" s="404"/>
    </row>
    <row r="125" spans="1:33" s="43" customFormat="1" ht="14.25" hidden="1" customHeight="1">
      <c r="A125" s="391"/>
      <c r="B125" s="42"/>
      <c r="C125" s="42"/>
      <c r="D125" s="44"/>
      <c r="E125" s="44"/>
      <c r="F125" s="44"/>
      <c r="G125" s="62"/>
      <c r="I125" s="437"/>
      <c r="J125" s="437"/>
      <c r="L125" s="62"/>
      <c r="M125" s="404"/>
      <c r="N125" s="404"/>
      <c r="O125" s="404"/>
      <c r="P125" s="404"/>
      <c r="Q125" s="404"/>
      <c r="R125" s="404"/>
      <c r="S125" s="404"/>
      <c r="T125" s="404"/>
      <c r="U125" s="404"/>
      <c r="V125" s="404"/>
      <c r="W125" s="404"/>
      <c r="X125" s="404"/>
      <c r="Y125" s="404"/>
      <c r="Z125" s="404"/>
      <c r="AA125" s="404"/>
      <c r="AB125" s="404"/>
      <c r="AC125" s="404"/>
      <c r="AD125" s="404"/>
      <c r="AE125" s="404"/>
      <c r="AF125" s="404"/>
    </row>
    <row r="126" spans="1:33" s="43" customFormat="1" ht="14.25" customHeight="1">
      <c r="A126" s="391"/>
      <c r="B126" s="42"/>
      <c r="C126" s="42"/>
      <c r="D126" s="44"/>
      <c r="E126" s="44"/>
      <c r="F126" s="44"/>
      <c r="G126" s="62"/>
      <c r="I126" s="437"/>
      <c r="J126" s="437"/>
      <c r="L126" s="62"/>
      <c r="M126" s="404"/>
      <c r="N126" s="404"/>
      <c r="O126" s="404"/>
      <c r="P126" s="404"/>
      <c r="Q126" s="404"/>
      <c r="R126" s="404"/>
      <c r="S126" s="404"/>
      <c r="T126" s="404"/>
      <c r="U126" s="404"/>
      <c r="V126" s="404"/>
      <c r="W126" s="404"/>
      <c r="X126" s="404"/>
      <c r="Y126" s="404"/>
      <c r="Z126" s="404"/>
      <c r="AA126" s="404"/>
      <c r="AB126" s="404"/>
      <c r="AC126" s="404"/>
      <c r="AD126" s="404"/>
      <c r="AE126" s="404"/>
      <c r="AF126" s="404"/>
    </row>
    <row r="127" spans="1:33" ht="14.25" customHeight="1">
      <c r="B127" s="396" t="s">
        <v>357</v>
      </c>
      <c r="C127" s="396"/>
      <c r="D127" s="396"/>
      <c r="E127" s="396"/>
      <c r="F127" s="396"/>
      <c r="G127" s="396"/>
      <c r="H127" s="396"/>
      <c r="I127" s="396"/>
      <c r="J127" s="396"/>
      <c r="K127" s="396"/>
      <c r="L127" s="396"/>
      <c r="S127" s="43" t="s">
        <v>358</v>
      </c>
    </row>
    <row r="128" spans="1:33" ht="14.25" customHeight="1">
      <c r="B128" s="42"/>
      <c r="D128" s="404"/>
      <c r="E128" s="404"/>
      <c r="F128" s="404"/>
      <c r="G128" s="404"/>
      <c r="H128" s="404"/>
      <c r="I128" s="404"/>
      <c r="J128" s="404"/>
      <c r="K128" s="404"/>
      <c r="L128" s="404"/>
      <c r="M128" s="404"/>
      <c r="N128" s="404"/>
      <c r="O128" s="404"/>
      <c r="P128" s="42"/>
      <c r="Q128" s="42"/>
      <c r="R128" s="42"/>
      <c r="S128" s="42"/>
      <c r="T128" s="42"/>
      <c r="U128" s="42"/>
      <c r="V128" s="42"/>
      <c r="W128" s="42"/>
      <c r="X128" s="42"/>
      <c r="Y128" s="42"/>
      <c r="Z128" s="42"/>
      <c r="AA128" s="42"/>
      <c r="AB128" s="42"/>
      <c r="AC128" s="42"/>
      <c r="AD128" s="42"/>
    </row>
    <row r="129" spans="2:32" ht="14.25" customHeight="1">
      <c r="B129" s="69"/>
      <c r="C129" s="69"/>
      <c r="D129" s="69"/>
      <c r="E129" s="69"/>
      <c r="F129" s="69"/>
      <c r="G129" s="69"/>
      <c r="H129" s="69"/>
      <c r="I129" s="69"/>
      <c r="J129" s="69"/>
      <c r="K129" s="69"/>
      <c r="L129" s="69"/>
      <c r="M129" s="69"/>
      <c r="N129" s="69"/>
      <c r="O129" s="69"/>
      <c r="P129" s="69"/>
      <c r="Q129" s="69"/>
      <c r="R129" s="69" t="s">
        <v>359</v>
      </c>
      <c r="S129" s="69"/>
      <c r="T129" s="69"/>
      <c r="U129" s="69"/>
      <c r="V129" s="69"/>
      <c r="W129" s="69"/>
      <c r="X129" s="69"/>
      <c r="Y129" s="69"/>
      <c r="Z129" s="69"/>
      <c r="AA129" s="69"/>
      <c r="AB129" s="69"/>
      <c r="AC129" s="69"/>
      <c r="AD129" s="69"/>
      <c r="AE129" s="69"/>
      <c r="AF129" s="69"/>
    </row>
    <row r="130" spans="2:32" ht="14.25" customHeight="1">
      <c r="B130" s="886">
        <f>入力フォーム!B296</f>
        <v>0</v>
      </c>
      <c r="C130" s="886"/>
      <c r="D130" s="886"/>
      <c r="E130" s="69" t="s">
        <v>360</v>
      </c>
      <c r="F130" s="69"/>
      <c r="G130" s="69"/>
      <c r="H130" s="886">
        <f>入力フォーム!D296</f>
        <v>0</v>
      </c>
      <c r="I130" s="886"/>
      <c r="J130" s="69" t="s">
        <v>361</v>
      </c>
      <c r="K130" s="69"/>
      <c r="L130" s="69"/>
      <c r="M130" s="886">
        <f>入力フォーム!F296</f>
        <v>0</v>
      </c>
      <c r="N130" s="886"/>
      <c r="O130" s="69" t="s">
        <v>362</v>
      </c>
      <c r="P130" s="69"/>
      <c r="Q130" s="69"/>
      <c r="R130" s="1016" t="s">
        <v>363</v>
      </c>
      <c r="S130" s="1016"/>
      <c r="T130" s="1016"/>
      <c r="U130" s="1016"/>
      <c r="V130" s="1016"/>
      <c r="W130" s="1016"/>
      <c r="X130" s="94"/>
      <c r="Y130" s="94"/>
      <c r="Z130" s="94"/>
      <c r="AA130" s="94"/>
      <c r="AB130" s="94"/>
      <c r="AC130" s="94"/>
      <c r="AD130" s="94"/>
      <c r="AE130" s="94"/>
      <c r="AF130" s="94"/>
    </row>
  </sheetData>
  <sheetProtection selectLockedCells="1"/>
  <mergeCells count="327">
    <mergeCell ref="A1:AF1"/>
    <mergeCell ref="F3:L4"/>
    <mergeCell ref="P3:AE4"/>
    <mergeCell ref="B4:E4"/>
    <mergeCell ref="F6:H6"/>
    <mergeCell ref="I6:K6"/>
    <mergeCell ref="L6:N6"/>
    <mergeCell ref="O6:R6"/>
    <mergeCell ref="B13:E13"/>
    <mergeCell ref="G13:H13"/>
    <mergeCell ref="J13:K13"/>
    <mergeCell ref="D15:J15"/>
    <mergeCell ref="K15:V15"/>
    <mergeCell ref="AB7:AC7"/>
    <mergeCell ref="AD7:AE7"/>
    <mergeCell ref="F9:AE10"/>
    <mergeCell ref="B10:E10"/>
    <mergeCell ref="S6:Y7"/>
    <mergeCell ref="Z6:AA6"/>
    <mergeCell ref="F7:H7"/>
    <mergeCell ref="I7:K7"/>
    <mergeCell ref="L7:N7"/>
    <mergeCell ref="O7:R7"/>
    <mergeCell ref="Z7:AA7"/>
    <mergeCell ref="W15:AF15"/>
    <mergeCell ref="C16:J16"/>
    <mergeCell ref="K16:V16"/>
    <mergeCell ref="W16:AD16"/>
    <mergeCell ref="AE16:AF17"/>
    <mergeCell ref="C17:J17"/>
    <mergeCell ref="K17:V17"/>
    <mergeCell ref="W17:X17"/>
    <mergeCell ref="Y17:Z17"/>
    <mergeCell ref="AA17:AB17"/>
    <mergeCell ref="AE18:AF18"/>
    <mergeCell ref="C19:J19"/>
    <mergeCell ref="K19:V19"/>
    <mergeCell ref="W19:X19"/>
    <mergeCell ref="Y19:Z19"/>
    <mergeCell ref="AA19:AB19"/>
    <mergeCell ref="AC19:AD19"/>
    <mergeCell ref="AE19:AF19"/>
    <mergeCell ref="AC17:AD17"/>
    <mergeCell ref="C18:J18"/>
    <mergeCell ref="K18:V18"/>
    <mergeCell ref="W18:X18"/>
    <mergeCell ref="Y18:Z18"/>
    <mergeCell ref="AA18:AB18"/>
    <mergeCell ref="AC18:AD18"/>
    <mergeCell ref="AE20:AF20"/>
    <mergeCell ref="C21:J21"/>
    <mergeCell ref="K21:V21"/>
    <mergeCell ref="W21:X21"/>
    <mergeCell ref="Y21:Z21"/>
    <mergeCell ref="AA21:AB21"/>
    <mergeCell ref="AC21:AD21"/>
    <mergeCell ref="AE21:AF21"/>
    <mergeCell ref="C20:J20"/>
    <mergeCell ref="K20:V20"/>
    <mergeCell ref="W20:X20"/>
    <mergeCell ref="Y20:Z20"/>
    <mergeCell ref="AA20:AB20"/>
    <mergeCell ref="AC20:AD20"/>
    <mergeCell ref="C24:J24"/>
    <mergeCell ref="Y24:Z24"/>
    <mergeCell ref="AA24:AB24"/>
    <mergeCell ref="AC24:AD24"/>
    <mergeCell ref="AE24:AF24"/>
    <mergeCell ref="AE22:AF22"/>
    <mergeCell ref="C23:J23"/>
    <mergeCell ref="Y23:Z23"/>
    <mergeCell ref="AA23:AB23"/>
    <mergeCell ref="AC23:AD23"/>
    <mergeCell ref="AE23:AF23"/>
    <mergeCell ref="C22:J22"/>
    <mergeCell ref="K22:V22"/>
    <mergeCell ref="W22:X22"/>
    <mergeCell ref="Y22:Z22"/>
    <mergeCell ref="AA22:AB22"/>
    <mergeCell ref="AC22:AD22"/>
    <mergeCell ref="K23:V23"/>
    <mergeCell ref="W23:X23"/>
    <mergeCell ref="K24:V24"/>
    <mergeCell ref="W24:X24"/>
    <mergeCell ref="C28:J28"/>
    <mergeCell ref="K28:W28"/>
    <mergeCell ref="Y28:Z28"/>
    <mergeCell ref="AA28:AB28"/>
    <mergeCell ref="AC28:AD28"/>
    <mergeCell ref="AE28:AF28"/>
    <mergeCell ref="B26:F26"/>
    <mergeCell ref="Q26:V26"/>
    <mergeCell ref="W26:AF26"/>
    <mergeCell ref="C27:J27"/>
    <mergeCell ref="K27:X27"/>
    <mergeCell ref="Y27:AF27"/>
    <mergeCell ref="C30:J30"/>
    <mergeCell ref="K30:X30"/>
    <mergeCell ref="Y30:Z30"/>
    <mergeCell ref="AA30:AB30"/>
    <mergeCell ref="AC30:AD30"/>
    <mergeCell ref="AE30:AF30"/>
    <mergeCell ref="C29:J29"/>
    <mergeCell ref="K29:X29"/>
    <mergeCell ref="Y29:Z29"/>
    <mergeCell ref="AA29:AB29"/>
    <mergeCell ref="AC29:AD29"/>
    <mergeCell ref="AE29:AF29"/>
    <mergeCell ref="B33:E33"/>
    <mergeCell ref="F33:Q33"/>
    <mergeCell ref="R33:W33"/>
    <mergeCell ref="X33:AF33"/>
    <mergeCell ref="C34:J34"/>
    <mergeCell ref="K34:X34"/>
    <mergeCell ref="Y34:AF34"/>
    <mergeCell ref="C31:J31"/>
    <mergeCell ref="K31:X31"/>
    <mergeCell ref="Y31:Z31"/>
    <mergeCell ref="AA31:AB31"/>
    <mergeCell ref="AC31:AD31"/>
    <mergeCell ref="AE31:AF31"/>
    <mergeCell ref="C36:J36"/>
    <mergeCell ref="K36:X36"/>
    <mergeCell ref="Y36:Z36"/>
    <mergeCell ref="AA36:AB36"/>
    <mergeCell ref="AC36:AD36"/>
    <mergeCell ref="AE36:AF36"/>
    <mergeCell ref="C35:J35"/>
    <mergeCell ref="K35:X35"/>
    <mergeCell ref="Y35:Z35"/>
    <mergeCell ref="AA35:AB35"/>
    <mergeCell ref="AC35:AD35"/>
    <mergeCell ref="AE35:AF35"/>
    <mergeCell ref="C38:J38"/>
    <mergeCell ref="K38:X38"/>
    <mergeCell ref="Y38:Z38"/>
    <mergeCell ref="AA38:AB38"/>
    <mergeCell ref="AC38:AD38"/>
    <mergeCell ref="AE38:AF38"/>
    <mergeCell ref="C37:J37"/>
    <mergeCell ref="K37:X37"/>
    <mergeCell ref="Y37:Z37"/>
    <mergeCell ref="AA37:AB37"/>
    <mergeCell ref="AC37:AD37"/>
    <mergeCell ref="AE37:AF37"/>
    <mergeCell ref="C40:J40"/>
    <mergeCell ref="K40:X40"/>
    <mergeCell ref="Y40:Z40"/>
    <mergeCell ref="AA40:AB40"/>
    <mergeCell ref="AC40:AD40"/>
    <mergeCell ref="AE40:AF40"/>
    <mergeCell ref="C39:J39"/>
    <mergeCell ref="K39:X39"/>
    <mergeCell ref="Y39:Z39"/>
    <mergeCell ref="AA39:AB39"/>
    <mergeCell ref="AC39:AD39"/>
    <mergeCell ref="AE39:AF39"/>
    <mergeCell ref="B42:E42"/>
    <mergeCell ref="B46:H46"/>
    <mergeCell ref="J46:P46"/>
    <mergeCell ref="B47:D47"/>
    <mergeCell ref="E47:F47"/>
    <mergeCell ref="G47:H47"/>
    <mergeCell ref="J47:L47"/>
    <mergeCell ref="M47:N47"/>
    <mergeCell ref="O47:P47"/>
    <mergeCell ref="R47:Y47"/>
    <mergeCell ref="AA47:AE47"/>
    <mergeCell ref="B48:D48"/>
    <mergeCell ref="E48:F48"/>
    <mergeCell ref="G48:H48"/>
    <mergeCell ref="J48:L48"/>
    <mergeCell ref="M48:N48"/>
    <mergeCell ref="O48:P48"/>
    <mergeCell ref="R48:Y48"/>
    <mergeCell ref="AA48:AE48"/>
    <mergeCell ref="C51:E51"/>
    <mergeCell ref="I51:K51"/>
    <mergeCell ref="L51:M51"/>
    <mergeCell ref="U51:X51"/>
    <mergeCell ref="B55:B57"/>
    <mergeCell ref="C55:D55"/>
    <mergeCell ref="E55:H56"/>
    <mergeCell ref="I55:J55"/>
    <mergeCell ref="K55:U56"/>
    <mergeCell ref="V55:W56"/>
    <mergeCell ref="X55:Z55"/>
    <mergeCell ref="C57:D57"/>
    <mergeCell ref="E57:W57"/>
    <mergeCell ref="X57:Z57"/>
    <mergeCell ref="AA55:AB55"/>
    <mergeCell ref="AC55:AD55"/>
    <mergeCell ref="AE55:AF55"/>
    <mergeCell ref="C56:D56"/>
    <mergeCell ref="I56:J56"/>
    <mergeCell ref="X56:Z56"/>
    <mergeCell ref="AA56:AB56"/>
    <mergeCell ref="AC56:AD56"/>
    <mergeCell ref="AE56:AF56"/>
    <mergeCell ref="AA57:AF57"/>
    <mergeCell ref="B58:B60"/>
    <mergeCell ref="C58:D58"/>
    <mergeCell ref="E58:H59"/>
    <mergeCell ref="I58:J58"/>
    <mergeCell ref="K58:U59"/>
    <mergeCell ref="V58:W59"/>
    <mergeCell ref="X58:Z58"/>
    <mergeCell ref="AA58:AB58"/>
    <mergeCell ref="AC58:AD58"/>
    <mergeCell ref="AE58:AF58"/>
    <mergeCell ref="C59:D59"/>
    <mergeCell ref="I59:J59"/>
    <mergeCell ref="X59:Z59"/>
    <mergeCell ref="AA59:AB59"/>
    <mergeCell ref="AC59:AD59"/>
    <mergeCell ref="AE59:AF59"/>
    <mergeCell ref="C60:D60"/>
    <mergeCell ref="E60:W60"/>
    <mergeCell ref="X60:Z60"/>
    <mergeCell ref="AA60:AF60"/>
    <mergeCell ref="B61:B63"/>
    <mergeCell ref="C61:D61"/>
    <mergeCell ref="E61:H62"/>
    <mergeCell ref="I61:J61"/>
    <mergeCell ref="K61:U62"/>
    <mergeCell ref="V61:W62"/>
    <mergeCell ref="X61:Z61"/>
    <mergeCell ref="AA61:AB61"/>
    <mergeCell ref="AC61:AD61"/>
    <mergeCell ref="AE61:AF61"/>
    <mergeCell ref="C62:D62"/>
    <mergeCell ref="I62:J62"/>
    <mergeCell ref="X62:Z62"/>
    <mergeCell ref="AA62:AB62"/>
    <mergeCell ref="AC62:AD62"/>
    <mergeCell ref="AE62:AF62"/>
    <mergeCell ref="C63:D63"/>
    <mergeCell ref="E63:W63"/>
    <mergeCell ref="X63:Z63"/>
    <mergeCell ref="AA63:AF63"/>
    <mergeCell ref="B64:B66"/>
    <mergeCell ref="C64:D64"/>
    <mergeCell ref="E64:H65"/>
    <mergeCell ref="I64:J64"/>
    <mergeCell ref="K64:U65"/>
    <mergeCell ref="V64:W65"/>
    <mergeCell ref="X64:Z64"/>
    <mergeCell ref="AA64:AB64"/>
    <mergeCell ref="AC64:AD64"/>
    <mergeCell ref="AE64:AF64"/>
    <mergeCell ref="C65:D65"/>
    <mergeCell ref="I65:J65"/>
    <mergeCell ref="X65:Z65"/>
    <mergeCell ref="AA65:AB65"/>
    <mergeCell ref="AC65:AD65"/>
    <mergeCell ref="AE65:AF65"/>
    <mergeCell ref="C66:D66"/>
    <mergeCell ref="E66:W66"/>
    <mergeCell ref="X66:Z66"/>
    <mergeCell ref="AA66:AF66"/>
    <mergeCell ref="B67:B69"/>
    <mergeCell ref="C67:D67"/>
    <mergeCell ref="E67:H68"/>
    <mergeCell ref="I67:J67"/>
    <mergeCell ref="K67:U68"/>
    <mergeCell ref="V67:W68"/>
    <mergeCell ref="X67:Z67"/>
    <mergeCell ref="AA67:AB67"/>
    <mergeCell ref="AC67:AD67"/>
    <mergeCell ref="AE67:AF67"/>
    <mergeCell ref="C68:D68"/>
    <mergeCell ref="I68:J68"/>
    <mergeCell ref="X68:Z68"/>
    <mergeCell ref="AA68:AB68"/>
    <mergeCell ref="AC68:AD68"/>
    <mergeCell ref="AE68:AF68"/>
    <mergeCell ref="C69:D69"/>
    <mergeCell ref="E69:W69"/>
    <mergeCell ref="X69:Z69"/>
    <mergeCell ref="AA69:AF69"/>
    <mergeCell ref="B70:B72"/>
    <mergeCell ref="C70:D70"/>
    <mergeCell ref="E70:H71"/>
    <mergeCell ref="I70:J70"/>
    <mergeCell ref="K70:U71"/>
    <mergeCell ref="V70:W71"/>
    <mergeCell ref="X70:Z70"/>
    <mergeCell ref="AA70:AB70"/>
    <mergeCell ref="AC70:AD70"/>
    <mergeCell ref="AA73:AB73"/>
    <mergeCell ref="AC73:AD73"/>
    <mergeCell ref="AE70:AF70"/>
    <mergeCell ref="C71:D71"/>
    <mergeCell ref="I71:J71"/>
    <mergeCell ref="X71:Z71"/>
    <mergeCell ref="AA71:AB71"/>
    <mergeCell ref="AC71:AD71"/>
    <mergeCell ref="AE71:AF71"/>
    <mergeCell ref="C72:D72"/>
    <mergeCell ref="E72:W72"/>
    <mergeCell ref="X72:Z72"/>
    <mergeCell ref="AA72:AF72"/>
    <mergeCell ref="AE73:AF73"/>
    <mergeCell ref="B85:AF108"/>
    <mergeCell ref="C74:D74"/>
    <mergeCell ref="I74:J74"/>
    <mergeCell ref="X74:Z74"/>
    <mergeCell ref="AA74:AB74"/>
    <mergeCell ref="AC74:AD74"/>
    <mergeCell ref="AE74:AF74"/>
    <mergeCell ref="B130:D130"/>
    <mergeCell ref="H130:I130"/>
    <mergeCell ref="M130:N130"/>
    <mergeCell ref="R130:W130"/>
    <mergeCell ref="C75:D75"/>
    <mergeCell ref="E75:W75"/>
    <mergeCell ref="X75:Z75"/>
    <mergeCell ref="AA75:AF75"/>
    <mergeCell ref="B110:F110"/>
    <mergeCell ref="G110:R110"/>
    <mergeCell ref="B73:B75"/>
    <mergeCell ref="C73:D73"/>
    <mergeCell ref="E73:H74"/>
    <mergeCell ref="I73:J73"/>
    <mergeCell ref="K73:U74"/>
    <mergeCell ref="V73:W74"/>
    <mergeCell ref="X73:Z73"/>
  </mergeCells>
  <phoneticPr fontId="4"/>
  <conditionalFormatting sqref="B45">
    <cfRule type="expression" dxfId="6" priority="6">
      <formula>$B$79="■"</formula>
    </cfRule>
  </conditionalFormatting>
  <conditionalFormatting sqref="J43 M43">
    <cfRule type="expression" dxfId="5" priority="5">
      <formula>$B$77="■"</formula>
    </cfRule>
  </conditionalFormatting>
  <conditionalFormatting sqref="AA55:AA56 AA58:AA59 AA61:AA62 AA64:AA65 AA67:AA68">
    <cfRule type="expression" dxfId="4" priority="7">
      <formula>$AJ$88="■"</formula>
    </cfRule>
  </conditionalFormatting>
  <conditionalFormatting sqref="AA71">
    <cfRule type="expression" dxfId="3" priority="4">
      <formula>$AJ$88="■"</formula>
    </cfRule>
  </conditionalFormatting>
  <conditionalFormatting sqref="AA74">
    <cfRule type="expression" dxfId="2" priority="3">
      <formula>$AJ$88="■"</formula>
    </cfRule>
  </conditionalFormatting>
  <conditionalFormatting sqref="AA70">
    <cfRule type="expression" dxfId="1" priority="2">
      <formula>$AJ$88="■"</formula>
    </cfRule>
  </conditionalFormatting>
  <conditionalFormatting sqref="AA73">
    <cfRule type="expression" dxfId="0" priority="1">
      <formula>$AJ$88="■"</formula>
    </cfRule>
  </conditionalFormatting>
  <dataValidations disablePrompts="1" count="1">
    <dataValidation type="date" allowBlank="1" showInputMessage="1" showErrorMessage="1" sqref="AQ12" xr:uid="{D8C41EDB-7024-488C-8AAA-8469D4964378}">
      <formula1>1</formula1>
      <formula2>31</formula2>
    </dataValidation>
  </dataValidations>
  <pageMargins left="0.43307086614173229" right="0.43307086614173229" top="0.55118110236220474" bottom="0.74803149606299213" header="0.31496062992125984" footer="0.31496062992125984"/>
  <pageSetup paperSize="9" fitToWidth="0" fitToHeight="0" orientation="portrait" r:id="rId1"/>
  <headerFooter>
    <oddFooter>&amp;C&amp;"Times New Roman,標準"&amp;K00-027
&amp;"ＭＳ Ｐ明朝,標準"履歴書&amp;P</oddFooter>
  </headerFooter>
  <rowBreaks count="2" manualBreakCount="2">
    <brk id="41" max="16383" man="1"/>
    <brk id="8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834D2-C048-4BA4-9F5B-37EC7D627684}">
  <sheetPr codeName="Sheet51">
    <tabColor theme="5" tint="0.59999389629810485"/>
  </sheetPr>
  <dimension ref="A1:BR333"/>
  <sheetViews>
    <sheetView view="pageBreakPreview" zoomScale="115" zoomScaleNormal="100" zoomScaleSheetLayoutView="115" workbookViewId="0">
      <selection activeCell="B296" sqref="B296:G296"/>
    </sheetView>
  </sheetViews>
  <sheetFormatPr defaultColWidth="2.25" defaultRowHeight="15.75"/>
  <cols>
    <col min="1" max="40" width="2.125" style="110" customWidth="1"/>
    <col min="41" max="16384" width="2.25" style="110"/>
  </cols>
  <sheetData>
    <row r="1" spans="1:43" ht="20.25">
      <c r="A1" s="937" t="s">
        <v>364</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O1" s="109"/>
      <c r="AP1" s="109"/>
      <c r="AQ1" s="109"/>
    </row>
    <row r="2" spans="1:43" ht="18.75">
      <c r="A2" s="1159" t="s">
        <v>365</v>
      </c>
      <c r="B2" s="1159"/>
      <c r="C2" s="1159"/>
      <c r="D2" s="1159"/>
      <c r="E2" s="1159"/>
      <c r="F2" s="1159"/>
      <c r="G2" s="1159"/>
      <c r="H2" s="1159"/>
      <c r="I2" s="1159"/>
      <c r="J2" s="1159"/>
      <c r="K2" s="1159"/>
      <c r="L2" s="1159"/>
      <c r="M2" s="1159"/>
      <c r="N2" s="1159"/>
      <c r="O2" s="1159"/>
      <c r="P2" s="1159"/>
      <c r="Q2" s="1159"/>
      <c r="R2" s="1159"/>
      <c r="S2" s="1159"/>
      <c r="T2" s="1159"/>
      <c r="U2" s="1159"/>
      <c r="V2" s="1159"/>
      <c r="W2" s="1159"/>
      <c r="X2" s="1159"/>
      <c r="Y2" s="1159"/>
      <c r="Z2" s="1159"/>
      <c r="AA2" s="1159"/>
      <c r="AB2" s="1159"/>
      <c r="AC2" s="1159"/>
      <c r="AD2" s="1159"/>
      <c r="AE2" s="1159"/>
      <c r="AF2" s="1159"/>
      <c r="AG2" s="1159"/>
      <c r="AH2" s="1159"/>
      <c r="AI2" s="1159"/>
      <c r="AJ2" s="1159"/>
      <c r="AK2" s="1159"/>
      <c r="AL2" s="1159"/>
      <c r="AM2" s="1159"/>
      <c r="AN2" s="1159"/>
      <c r="AO2" s="111"/>
      <c r="AP2" s="111"/>
      <c r="AQ2" s="111"/>
    </row>
    <row r="3" spans="1:43" ht="23.25" customHeight="1">
      <c r="A3" s="112"/>
      <c r="B3" s="1160" t="s">
        <v>366</v>
      </c>
      <c r="C3" s="1160"/>
      <c r="D3" s="1160"/>
      <c r="E3" s="1160"/>
      <c r="F3" s="1160"/>
      <c r="G3" s="1160"/>
      <c r="H3" s="1160"/>
      <c r="I3" s="1160"/>
      <c r="J3" s="1160"/>
      <c r="K3" s="1160"/>
      <c r="L3" s="1160"/>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3"/>
      <c r="AM3" s="113"/>
      <c r="AN3" s="113"/>
      <c r="AO3" s="113"/>
    </row>
    <row r="4" spans="1:43">
      <c r="A4" s="112"/>
      <c r="B4" s="1161" t="s">
        <v>367</v>
      </c>
      <c r="C4" s="1161"/>
      <c r="D4" s="1161"/>
      <c r="E4" s="1161"/>
      <c r="F4" s="1161"/>
      <c r="G4" s="1161"/>
      <c r="H4" s="1161"/>
      <c r="I4" s="1161"/>
      <c r="J4" s="1161"/>
      <c r="K4" s="1161"/>
      <c r="L4" s="1161"/>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3"/>
      <c r="AM4" s="113"/>
      <c r="AN4" s="113"/>
      <c r="AO4" s="113"/>
    </row>
    <row r="5" spans="1:43" ht="18" customHeight="1">
      <c r="A5" s="112"/>
      <c r="B5" s="114"/>
      <c r="C5" s="114"/>
      <c r="D5" s="1119" t="s">
        <v>368</v>
      </c>
      <c r="E5" s="1119"/>
      <c r="F5" s="1119"/>
      <c r="G5" s="1119"/>
      <c r="H5" s="1119"/>
      <c r="I5" s="114"/>
      <c r="J5" s="1162" t="str">
        <f>入力フォーム!B28&amp;""</f>
        <v/>
      </c>
      <c r="K5" s="1162"/>
      <c r="L5" s="1162"/>
      <c r="M5" s="1162"/>
      <c r="N5" s="1162"/>
      <c r="O5" s="1162"/>
      <c r="P5" s="1162"/>
      <c r="Q5" s="1162"/>
      <c r="R5" s="1162"/>
      <c r="S5" s="1162"/>
      <c r="T5" s="1162"/>
      <c r="U5" s="1162"/>
      <c r="V5" s="1162"/>
      <c r="W5" s="1162"/>
      <c r="X5" s="91"/>
      <c r="Y5" s="91"/>
      <c r="Z5" s="91"/>
      <c r="AA5" s="91"/>
      <c r="AB5" s="91"/>
      <c r="AC5" s="91"/>
      <c r="AD5" s="91"/>
      <c r="AE5" s="91"/>
      <c r="AF5" s="91"/>
      <c r="AG5" s="91"/>
      <c r="AH5" s="91"/>
      <c r="AI5" s="91"/>
      <c r="AJ5" s="91"/>
      <c r="AK5" s="91"/>
      <c r="AL5" s="91"/>
      <c r="AM5" s="113"/>
      <c r="AN5" s="113"/>
      <c r="AO5" s="113"/>
    </row>
    <row r="6" spans="1:43" s="116" customFormat="1" ht="12" customHeight="1">
      <c r="A6" s="115"/>
      <c r="B6" s="115"/>
      <c r="D6" s="1148" t="s">
        <v>208</v>
      </c>
      <c r="E6" s="1148"/>
      <c r="F6" s="1148"/>
      <c r="G6" s="1148"/>
      <c r="H6" s="1148"/>
      <c r="I6" s="117"/>
      <c r="J6" s="117"/>
      <c r="K6" s="118"/>
      <c r="L6" s="118"/>
      <c r="M6" s="118"/>
      <c r="N6" s="118"/>
      <c r="O6" s="118"/>
      <c r="P6" s="118"/>
      <c r="Q6" s="118"/>
      <c r="R6" s="118"/>
      <c r="S6" s="119"/>
      <c r="T6" s="119"/>
      <c r="U6" s="119"/>
      <c r="V6" s="119"/>
      <c r="W6" s="119"/>
      <c r="X6" s="119"/>
      <c r="Y6" s="119"/>
      <c r="Z6" s="119"/>
      <c r="AA6" s="119"/>
      <c r="AB6" s="119"/>
      <c r="AC6" s="119"/>
      <c r="AD6" s="119"/>
      <c r="AE6" s="119"/>
      <c r="AF6" s="119"/>
      <c r="AG6" s="119"/>
      <c r="AH6" s="119"/>
      <c r="AI6" s="119"/>
      <c r="AJ6" s="115"/>
      <c r="AK6" s="115"/>
      <c r="AL6" s="115"/>
      <c r="AM6" s="115"/>
      <c r="AN6" s="115"/>
      <c r="AO6" s="115"/>
    </row>
    <row r="7" spans="1:43" s="116" customFormat="1" ht="21.6" customHeight="1">
      <c r="A7" s="115"/>
      <c r="B7" s="120"/>
      <c r="C7" s="120"/>
      <c r="D7" s="1113" t="s">
        <v>369</v>
      </c>
      <c r="E7" s="1152"/>
      <c r="F7" s="1152"/>
      <c r="G7" s="1152"/>
      <c r="H7" s="1152"/>
      <c r="I7" s="118"/>
      <c r="J7" s="1153" t="str">
        <f>IF(OR(入力フォーム!B28="中国",入力フォーム!B28="香港",入力フォーム!B28="台湾",入力フォーム!B28="韓国"),UPPER(TRIM(CONCATENATE(入力フォーム!B36," ",入力フォーム!B39,"(",入力フォーム!P36," ",入力フォーム!P39,")"))),UPPER(TRIM(CONCATENATE(入力フォーム!B36," ",入力フォーム!B39))))</f>
        <v/>
      </c>
      <c r="K7" s="1154"/>
      <c r="L7" s="1154"/>
      <c r="M7" s="1154"/>
      <c r="N7" s="1154"/>
      <c r="O7" s="1154"/>
      <c r="P7" s="1154"/>
      <c r="Q7" s="1154"/>
      <c r="R7" s="1154"/>
      <c r="S7" s="1154"/>
      <c r="T7" s="1154"/>
      <c r="U7" s="1154"/>
      <c r="V7" s="1154"/>
      <c r="W7" s="1154"/>
      <c r="X7" s="1154"/>
      <c r="Y7" s="1154"/>
      <c r="Z7" s="1154"/>
      <c r="AA7" s="1154"/>
      <c r="AB7" s="1154"/>
      <c r="AC7" s="1154"/>
      <c r="AD7" s="1154"/>
      <c r="AE7" s="1154"/>
      <c r="AF7" s="1154"/>
      <c r="AG7" s="1154"/>
      <c r="AH7" s="1154"/>
      <c r="AI7" s="1154"/>
      <c r="AJ7" s="1154"/>
      <c r="AK7" s="1154"/>
      <c r="AL7" s="1154"/>
      <c r="AM7" s="115"/>
      <c r="AN7" s="115"/>
      <c r="AO7" s="115"/>
    </row>
    <row r="8" spans="1:43" s="116" customFormat="1" ht="12" customHeight="1">
      <c r="A8" s="115"/>
      <c r="B8" s="120"/>
      <c r="D8" s="1155" t="s">
        <v>370</v>
      </c>
      <c r="E8" s="1155"/>
      <c r="F8" s="1155"/>
      <c r="G8" s="1155"/>
      <c r="H8" s="1155"/>
      <c r="I8" s="118"/>
      <c r="J8" s="121"/>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19"/>
      <c r="AK8" s="119"/>
      <c r="AL8" s="119"/>
      <c r="AM8" s="115"/>
      <c r="AN8" s="115"/>
      <c r="AO8" s="115"/>
    </row>
    <row r="9" spans="1:43" s="127" customFormat="1" ht="19.899999999999999" customHeight="1">
      <c r="A9" s="120"/>
      <c r="B9" s="120"/>
      <c r="C9" s="120"/>
      <c r="D9" s="1119" t="s">
        <v>371</v>
      </c>
      <c r="E9" s="1152"/>
      <c r="F9" s="1152"/>
      <c r="G9" s="1152"/>
      <c r="H9" s="1152"/>
      <c r="I9" s="123"/>
      <c r="J9" s="1123">
        <f>入力フォーム!B32</f>
        <v>0</v>
      </c>
      <c r="K9" s="1123"/>
      <c r="L9" s="1123"/>
      <c r="M9" s="1123"/>
      <c r="N9" s="1156" t="s">
        <v>372</v>
      </c>
      <c r="O9" s="870"/>
      <c r="P9" s="1123">
        <f>入力フォーム!D32</f>
        <v>0</v>
      </c>
      <c r="Q9" s="1123"/>
      <c r="R9" s="1123"/>
      <c r="S9" s="1156" t="s">
        <v>373</v>
      </c>
      <c r="T9" s="1156"/>
      <c r="U9" s="1123">
        <f>入力フォーム!F32</f>
        <v>0</v>
      </c>
      <c r="V9" s="1123"/>
      <c r="W9" s="1123"/>
      <c r="X9" s="1157" t="s">
        <v>374</v>
      </c>
      <c r="Y9" s="1157"/>
      <c r="Z9" s="125" t="s">
        <v>255</v>
      </c>
      <c r="AA9" s="126" t="str">
        <f>入力フォーム!B42</f>
        <v>□</v>
      </c>
      <c r="AB9" s="126" t="s">
        <v>291</v>
      </c>
      <c r="AC9" s="63"/>
      <c r="AD9" s="126" t="str">
        <f>入力フォーム!F42</f>
        <v>□</v>
      </c>
      <c r="AE9" s="126" t="s">
        <v>292</v>
      </c>
      <c r="AF9" s="124" t="s">
        <v>246</v>
      </c>
      <c r="AG9" s="123"/>
      <c r="AH9" s="63"/>
      <c r="AI9" s="123"/>
      <c r="AJ9" s="123"/>
      <c r="AK9" s="123"/>
      <c r="AL9" s="123"/>
      <c r="AM9" s="123"/>
      <c r="AN9" s="123"/>
      <c r="AO9" s="123"/>
    </row>
    <row r="10" spans="1:43" s="127" customFormat="1" ht="12" customHeight="1">
      <c r="A10" s="120"/>
      <c r="B10" s="128"/>
      <c r="D10" s="1148" t="s">
        <v>375</v>
      </c>
      <c r="E10" s="1148"/>
      <c r="F10" s="1148"/>
      <c r="G10" s="1148"/>
      <c r="H10" s="1148"/>
      <c r="I10" s="123"/>
      <c r="J10" s="1149" t="s">
        <v>376</v>
      </c>
      <c r="K10" s="1150"/>
      <c r="L10" s="1150"/>
      <c r="M10" s="1150"/>
      <c r="N10" s="123"/>
      <c r="O10" s="129"/>
      <c r="P10" s="1149" t="s">
        <v>377</v>
      </c>
      <c r="Q10" s="1150"/>
      <c r="R10" s="1150"/>
      <c r="S10" s="130"/>
      <c r="T10" s="130"/>
      <c r="U10" s="1149" t="s">
        <v>378</v>
      </c>
      <c r="V10" s="1149"/>
      <c r="W10" s="1149"/>
      <c r="X10" s="123"/>
      <c r="Y10" s="123"/>
      <c r="Z10" s="123"/>
      <c r="AA10" s="1146" t="s">
        <v>294</v>
      </c>
      <c r="AB10" s="1147"/>
      <c r="AC10" s="1147"/>
      <c r="AD10" s="1146" t="s">
        <v>295</v>
      </c>
      <c r="AE10" s="1147"/>
      <c r="AF10" s="1147"/>
      <c r="AG10" s="123"/>
      <c r="AH10" s="123"/>
      <c r="AI10" s="123"/>
      <c r="AJ10" s="123"/>
      <c r="AK10" s="123"/>
      <c r="AL10" s="123"/>
      <c r="AM10" s="123"/>
      <c r="AN10" s="123"/>
      <c r="AO10" s="123"/>
    </row>
    <row r="11" spans="1:43" s="127" customFormat="1" ht="9" customHeight="1">
      <c r="A11" s="120"/>
      <c r="B11" s="120"/>
      <c r="C11" s="120"/>
      <c r="D11" s="120"/>
      <c r="E11" s="120"/>
      <c r="F11" s="120"/>
      <c r="G11" s="120"/>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row>
    <row r="12" spans="1:43" s="127" customFormat="1" ht="17.25" customHeight="1">
      <c r="A12" s="120"/>
      <c r="B12" s="120"/>
      <c r="C12" s="1158" t="s">
        <v>379</v>
      </c>
      <c r="D12" s="1158"/>
      <c r="E12" s="1158"/>
      <c r="F12" s="1158"/>
      <c r="G12" s="1158"/>
      <c r="H12" s="1158"/>
      <c r="I12" s="1158"/>
      <c r="J12" s="1158"/>
      <c r="K12" s="1158"/>
      <c r="L12" s="1158"/>
      <c r="M12" s="1158"/>
      <c r="N12" s="1158"/>
      <c r="O12" s="1158"/>
      <c r="P12" s="1158"/>
      <c r="Q12" s="1158"/>
      <c r="R12" s="1158"/>
      <c r="S12" s="1158"/>
      <c r="T12" s="1158"/>
      <c r="U12" s="1158"/>
      <c r="V12" s="1158"/>
      <c r="W12" s="1158"/>
      <c r="X12" s="1158"/>
      <c r="Y12" s="1158"/>
      <c r="Z12" s="1158"/>
      <c r="AA12" s="1158"/>
      <c r="AB12" s="1158"/>
      <c r="AC12" s="1158"/>
      <c r="AD12" s="1158"/>
      <c r="AE12" s="1158"/>
      <c r="AF12" s="1158"/>
      <c r="AG12" s="1158"/>
      <c r="AH12" s="1158"/>
      <c r="AI12" s="1158"/>
      <c r="AJ12" s="1158"/>
      <c r="AK12" s="1158"/>
      <c r="AL12" s="1158"/>
      <c r="AM12" s="1158"/>
      <c r="AN12" s="1158"/>
      <c r="AO12" s="123"/>
    </row>
    <row r="13" spans="1:43" s="127" customFormat="1" ht="17.25" customHeight="1">
      <c r="A13" s="120"/>
      <c r="B13" s="120"/>
      <c r="C13" s="1158" t="s">
        <v>380</v>
      </c>
      <c r="D13" s="1158"/>
      <c r="E13" s="1158"/>
      <c r="F13" s="1158"/>
      <c r="G13" s="1158"/>
      <c r="H13" s="1158"/>
      <c r="I13" s="1158"/>
      <c r="J13" s="1158"/>
      <c r="K13" s="1158"/>
      <c r="L13" s="1158"/>
      <c r="M13" s="1158"/>
      <c r="N13" s="1158"/>
      <c r="O13" s="1158"/>
      <c r="P13" s="1158"/>
      <c r="Q13" s="1158"/>
      <c r="R13" s="1158"/>
      <c r="S13" s="1158"/>
      <c r="T13" s="1158"/>
      <c r="U13" s="1158"/>
      <c r="V13" s="1158"/>
      <c r="W13" s="1158"/>
      <c r="X13" s="1158"/>
      <c r="Y13" s="1158"/>
      <c r="Z13" s="1158"/>
      <c r="AA13" s="1158"/>
      <c r="AB13" s="1158"/>
      <c r="AC13" s="1158"/>
      <c r="AD13" s="1158"/>
      <c r="AE13" s="1158"/>
      <c r="AF13" s="1158"/>
      <c r="AG13" s="1158"/>
      <c r="AH13" s="1158"/>
      <c r="AI13" s="1158"/>
      <c r="AJ13" s="1158"/>
      <c r="AK13" s="1158"/>
      <c r="AL13" s="1158"/>
      <c r="AM13" s="1158"/>
      <c r="AN13" s="1158"/>
      <c r="AO13" s="123"/>
    </row>
    <row r="14" spans="1:43" s="127" customFormat="1" ht="14.1" customHeight="1">
      <c r="A14" s="120"/>
      <c r="B14" s="120"/>
      <c r="C14" s="871" t="s">
        <v>381</v>
      </c>
      <c r="D14" s="871"/>
      <c r="E14" s="871"/>
      <c r="F14" s="871"/>
      <c r="G14" s="871"/>
      <c r="H14" s="871"/>
      <c r="I14" s="871"/>
      <c r="J14" s="871"/>
      <c r="K14" s="871"/>
      <c r="L14" s="871"/>
      <c r="M14" s="871"/>
      <c r="N14" s="871"/>
      <c r="O14" s="871"/>
      <c r="P14" s="871"/>
      <c r="Q14" s="871"/>
      <c r="R14" s="871"/>
      <c r="S14" s="871"/>
      <c r="T14" s="871"/>
      <c r="U14" s="871"/>
      <c r="V14" s="871"/>
      <c r="W14" s="871"/>
      <c r="X14" s="871"/>
      <c r="Y14" s="871"/>
      <c r="Z14" s="871"/>
      <c r="AA14" s="871"/>
      <c r="AB14" s="871"/>
      <c r="AC14" s="871"/>
      <c r="AD14" s="871"/>
      <c r="AE14" s="871"/>
      <c r="AF14" s="871"/>
      <c r="AG14" s="871"/>
      <c r="AH14" s="871"/>
      <c r="AI14" s="871"/>
      <c r="AJ14" s="871"/>
      <c r="AK14" s="871"/>
      <c r="AL14" s="871"/>
      <c r="AM14" s="871"/>
      <c r="AN14" s="871"/>
      <c r="AO14" s="123"/>
    </row>
    <row r="15" spans="1:43" s="127" customFormat="1" ht="14.1" customHeight="1">
      <c r="A15" s="120"/>
      <c r="B15" s="120"/>
      <c r="C15" s="871" t="s">
        <v>382</v>
      </c>
      <c r="D15" s="871"/>
      <c r="E15" s="871"/>
      <c r="F15" s="871"/>
      <c r="G15" s="871"/>
      <c r="H15" s="871"/>
      <c r="I15" s="871"/>
      <c r="J15" s="871"/>
      <c r="K15" s="871"/>
      <c r="L15" s="871"/>
      <c r="M15" s="871"/>
      <c r="N15" s="871"/>
      <c r="O15" s="871"/>
      <c r="P15" s="871"/>
      <c r="Q15" s="871"/>
      <c r="R15" s="871"/>
      <c r="S15" s="871"/>
      <c r="T15" s="871"/>
      <c r="U15" s="871"/>
      <c r="V15" s="871"/>
      <c r="W15" s="871"/>
      <c r="X15" s="871"/>
      <c r="Y15" s="871"/>
      <c r="Z15" s="871"/>
      <c r="AA15" s="871"/>
      <c r="AB15" s="871"/>
      <c r="AC15" s="871"/>
      <c r="AD15" s="871"/>
      <c r="AE15" s="871"/>
      <c r="AF15" s="871"/>
      <c r="AG15" s="871"/>
      <c r="AH15" s="871"/>
      <c r="AI15" s="871"/>
      <c r="AJ15" s="871"/>
      <c r="AK15" s="871"/>
      <c r="AL15" s="871"/>
      <c r="AM15" s="871"/>
      <c r="AN15" s="871"/>
      <c r="AO15" s="123"/>
    </row>
    <row r="16" spans="1:43" ht="12.75" customHeight="1"/>
    <row r="17" spans="1:70" ht="15.95" customHeight="1">
      <c r="A17" s="1151" t="s">
        <v>383</v>
      </c>
      <c r="B17" s="1151"/>
      <c r="C17" s="131" t="s">
        <v>384</v>
      </c>
      <c r="D17" s="131"/>
      <c r="E17" s="131"/>
      <c r="F17" s="131"/>
      <c r="G17" s="131"/>
      <c r="H17" s="131"/>
      <c r="I17" s="131"/>
      <c r="J17" s="131"/>
      <c r="K17" s="131"/>
      <c r="L17" s="132" t="s">
        <v>385</v>
      </c>
      <c r="M17" s="131"/>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row>
    <row r="18" spans="1:70" ht="14.1" customHeight="1">
      <c r="A18" s="133"/>
      <c r="D18" s="134"/>
      <c r="E18" s="134"/>
      <c r="F18" s="134"/>
      <c r="G18" s="134"/>
      <c r="H18" s="134"/>
      <c r="I18" s="134"/>
      <c r="J18" s="134"/>
      <c r="K18" s="134"/>
      <c r="L18" s="134" t="s">
        <v>386</v>
      </c>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row>
    <row r="19" spans="1:70" s="116" customFormat="1" ht="16.149999999999999" customHeight="1">
      <c r="C19" s="1134">
        <f>入力フォーム!B268</f>
        <v>0</v>
      </c>
      <c r="D19" s="1135"/>
      <c r="E19" s="1135"/>
      <c r="F19" s="1135"/>
      <c r="G19" s="1135"/>
      <c r="H19" s="1135"/>
      <c r="I19" s="1135"/>
      <c r="J19" s="1135"/>
      <c r="K19" s="1135"/>
      <c r="L19" s="1135"/>
      <c r="M19" s="1135"/>
      <c r="N19" s="1135"/>
      <c r="O19" s="1135"/>
      <c r="P19" s="1135"/>
      <c r="Q19" s="1135"/>
      <c r="R19" s="1135"/>
      <c r="S19" s="1135"/>
      <c r="T19" s="1135"/>
      <c r="U19" s="1135"/>
      <c r="V19" s="1135"/>
      <c r="W19" s="1135"/>
      <c r="X19" s="1135"/>
      <c r="Y19" s="1135"/>
      <c r="Z19" s="1135"/>
      <c r="AA19" s="1135"/>
      <c r="AB19" s="1135"/>
      <c r="AC19" s="1135"/>
      <c r="AD19" s="1135"/>
      <c r="AE19" s="1135"/>
      <c r="AF19" s="1135"/>
      <c r="AG19" s="1135"/>
      <c r="AH19" s="1135"/>
      <c r="AI19" s="1135"/>
      <c r="AJ19" s="1135"/>
      <c r="AK19" s="1135"/>
      <c r="AL19" s="1135"/>
      <c r="AM19" s="1135"/>
      <c r="AN19" s="1136"/>
    </row>
    <row r="20" spans="1:70" ht="19.899999999999999" customHeight="1">
      <c r="C20" s="1137"/>
      <c r="D20" s="1138"/>
      <c r="E20" s="1138"/>
      <c r="F20" s="1138"/>
      <c r="G20" s="1138"/>
      <c r="H20" s="1138"/>
      <c r="I20" s="1138"/>
      <c r="J20" s="1138"/>
      <c r="K20" s="1138"/>
      <c r="L20" s="1138"/>
      <c r="M20" s="1138"/>
      <c r="N20" s="1138"/>
      <c r="O20" s="1138"/>
      <c r="P20" s="1138"/>
      <c r="Q20" s="1138"/>
      <c r="R20" s="1138"/>
      <c r="S20" s="1138"/>
      <c r="T20" s="1138"/>
      <c r="U20" s="1138"/>
      <c r="V20" s="1138"/>
      <c r="W20" s="1138"/>
      <c r="X20" s="1138"/>
      <c r="Y20" s="1138"/>
      <c r="Z20" s="1138"/>
      <c r="AA20" s="1138"/>
      <c r="AB20" s="1138"/>
      <c r="AC20" s="1138"/>
      <c r="AD20" s="1138"/>
      <c r="AE20" s="1138"/>
      <c r="AF20" s="1138"/>
      <c r="AG20" s="1138"/>
      <c r="AH20" s="1138"/>
      <c r="AI20" s="1138"/>
      <c r="AJ20" s="1138"/>
      <c r="AK20" s="1138"/>
      <c r="AL20" s="1138"/>
      <c r="AM20" s="1138"/>
      <c r="AN20" s="1139"/>
    </row>
    <row r="21" spans="1:70" s="116" customFormat="1" ht="19.899999999999999" customHeight="1">
      <c r="C21" s="1137"/>
      <c r="D21" s="1138"/>
      <c r="E21" s="1138"/>
      <c r="F21" s="1138"/>
      <c r="G21" s="1138"/>
      <c r="H21" s="1138"/>
      <c r="I21" s="1138"/>
      <c r="J21" s="1138"/>
      <c r="K21" s="1138"/>
      <c r="L21" s="1138"/>
      <c r="M21" s="1138"/>
      <c r="N21" s="1138"/>
      <c r="O21" s="1138"/>
      <c r="P21" s="1138"/>
      <c r="Q21" s="1138"/>
      <c r="R21" s="1138"/>
      <c r="S21" s="1138"/>
      <c r="T21" s="1138"/>
      <c r="U21" s="1138"/>
      <c r="V21" s="1138"/>
      <c r="W21" s="1138"/>
      <c r="X21" s="1138"/>
      <c r="Y21" s="1138"/>
      <c r="Z21" s="1138"/>
      <c r="AA21" s="1138"/>
      <c r="AB21" s="1138"/>
      <c r="AC21" s="1138"/>
      <c r="AD21" s="1138"/>
      <c r="AE21" s="1138"/>
      <c r="AF21" s="1138"/>
      <c r="AG21" s="1138"/>
      <c r="AH21" s="1138"/>
      <c r="AI21" s="1138"/>
      <c r="AJ21" s="1138"/>
      <c r="AK21" s="1138"/>
      <c r="AL21" s="1138"/>
      <c r="AM21" s="1138"/>
      <c r="AN21" s="1139"/>
    </row>
    <row r="22" spans="1:70" s="116" customFormat="1" ht="19.899999999999999" customHeight="1">
      <c r="C22" s="1140"/>
      <c r="D22" s="1141"/>
      <c r="E22" s="1141"/>
      <c r="F22" s="1141"/>
      <c r="G22" s="1141"/>
      <c r="H22" s="1141"/>
      <c r="I22" s="1141"/>
      <c r="J22" s="1141"/>
      <c r="K22" s="1141"/>
      <c r="L22" s="1141"/>
      <c r="M22" s="1141"/>
      <c r="N22" s="1141"/>
      <c r="O22" s="1141"/>
      <c r="P22" s="1141"/>
      <c r="Q22" s="1141"/>
      <c r="R22" s="1141"/>
      <c r="S22" s="1141"/>
      <c r="T22" s="1141"/>
      <c r="U22" s="1141"/>
      <c r="V22" s="1141"/>
      <c r="W22" s="1141"/>
      <c r="X22" s="1141"/>
      <c r="Y22" s="1141"/>
      <c r="Z22" s="1141"/>
      <c r="AA22" s="1141"/>
      <c r="AB22" s="1141"/>
      <c r="AC22" s="1141"/>
      <c r="AD22" s="1141"/>
      <c r="AE22" s="1141"/>
      <c r="AF22" s="1141"/>
      <c r="AG22" s="1141"/>
      <c r="AH22" s="1141"/>
      <c r="AI22" s="1141"/>
      <c r="AJ22" s="1141"/>
      <c r="AK22" s="1141"/>
      <c r="AL22" s="1141"/>
      <c r="AM22" s="1141"/>
      <c r="AN22" s="1142"/>
    </row>
    <row r="23" spans="1:70" ht="12.75" customHeight="1"/>
    <row r="24" spans="1:70" ht="15.75" customHeight="1">
      <c r="A24" s="1125" t="s">
        <v>387</v>
      </c>
      <c r="B24" s="1125"/>
      <c r="C24" s="374" t="s">
        <v>388</v>
      </c>
      <c r="D24" s="374"/>
      <c r="E24" s="374"/>
      <c r="F24" s="374"/>
      <c r="G24" s="374"/>
      <c r="H24" s="374"/>
      <c r="I24" s="372" t="s">
        <v>389</v>
      </c>
      <c r="K24" s="372"/>
      <c r="L24" s="372"/>
      <c r="M24" s="372"/>
      <c r="N24" s="372"/>
      <c r="O24" s="372"/>
      <c r="P24" s="372"/>
      <c r="Q24" s="372"/>
      <c r="R24" s="372"/>
      <c r="W24" s="135"/>
      <c r="X24" s="136"/>
      <c r="Y24" s="137"/>
      <c r="Z24" s="137"/>
      <c r="AA24" s="137"/>
      <c r="AB24" s="137"/>
      <c r="AC24" s="137"/>
      <c r="AD24" s="137"/>
      <c r="AE24" s="137"/>
      <c r="AF24" s="137"/>
      <c r="AG24" s="137"/>
      <c r="AH24" s="137"/>
      <c r="AI24" s="137"/>
      <c r="AJ24" s="137"/>
      <c r="AK24" s="137"/>
      <c r="AL24" s="137"/>
    </row>
    <row r="25" spans="1:70" ht="15.75" customHeight="1">
      <c r="B25" s="373" t="s">
        <v>1070</v>
      </c>
      <c r="C25" s="68" t="str">
        <f>入力フォーム!B236&amp;"は、"</f>
        <v>は、</v>
      </c>
      <c r="E25" s="371"/>
      <c r="F25" s="371"/>
      <c r="G25" s="371"/>
      <c r="H25" s="371"/>
      <c r="I25" s="371"/>
      <c r="J25" s="371"/>
      <c r="K25" s="371"/>
      <c r="L25" s="371"/>
      <c r="M25" s="371"/>
      <c r="N25" s="371"/>
      <c r="O25" s="371"/>
      <c r="P25" s="371"/>
      <c r="Q25" s="371"/>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138"/>
      <c r="AP25" s="138"/>
    </row>
    <row r="26" spans="1:70" ht="18.75" customHeight="1">
      <c r="B26" s="1144" t="s">
        <v>1089</v>
      </c>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39"/>
    </row>
    <row r="27" spans="1:70" ht="18.75" customHeight="1">
      <c r="B27" s="1145"/>
      <c r="C27" s="1145"/>
      <c r="D27" s="1145"/>
      <c r="E27" s="1145"/>
      <c r="F27" s="1145"/>
      <c r="G27" s="1145"/>
      <c r="H27" s="1145"/>
      <c r="I27" s="1145"/>
      <c r="J27" s="1145"/>
      <c r="K27" s="1145"/>
      <c r="L27" s="1145"/>
      <c r="M27" s="1145"/>
      <c r="N27" s="1145"/>
      <c r="O27" s="1145"/>
      <c r="P27" s="1145"/>
      <c r="Q27" s="1145"/>
      <c r="R27" s="1145"/>
      <c r="S27" s="1145"/>
      <c r="T27" s="1145"/>
      <c r="U27" s="1145"/>
      <c r="V27" s="1145"/>
      <c r="W27" s="1145"/>
      <c r="X27" s="1145"/>
      <c r="Y27" s="1145"/>
      <c r="Z27" s="1145"/>
      <c r="AA27" s="1145"/>
      <c r="AB27" s="1145"/>
      <c r="AC27" s="1145"/>
      <c r="AD27" s="1145"/>
      <c r="AE27" s="1145"/>
      <c r="AF27" s="1145"/>
      <c r="AG27" s="1145"/>
      <c r="AH27" s="1145"/>
      <c r="AI27" s="1145"/>
      <c r="AJ27" s="1145"/>
      <c r="AK27" s="1145"/>
      <c r="AL27" s="1145"/>
      <c r="AM27" s="1145"/>
      <c r="AN27" s="1145"/>
      <c r="AO27" s="138"/>
      <c r="AP27" s="138"/>
    </row>
    <row r="28" spans="1:70" ht="12" customHeight="1">
      <c r="B28" s="153" t="s">
        <v>1067</v>
      </c>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row>
    <row r="29" spans="1:70" ht="12" customHeight="1">
      <c r="B29" s="153" t="s">
        <v>1068</v>
      </c>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8"/>
      <c r="AP29" s="139"/>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row>
    <row r="30" spans="1:70" ht="12" customHeight="1">
      <c r="B30" s="153" t="s">
        <v>1069</v>
      </c>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7"/>
      <c r="AM30" s="137"/>
      <c r="AN30" s="137"/>
      <c r="AO30" s="138"/>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row>
    <row r="31" spans="1:70" s="127" customFormat="1" ht="9" customHeight="1">
      <c r="A31" s="140"/>
      <c r="B31" s="140"/>
      <c r="C31" s="140"/>
      <c r="D31" s="140"/>
      <c r="E31" s="140"/>
      <c r="F31" s="140"/>
      <c r="G31" s="140"/>
    </row>
    <row r="32" spans="1:70" s="116" customFormat="1" ht="18" customHeight="1">
      <c r="B32" s="1128" t="s">
        <v>390</v>
      </c>
      <c r="C32" s="1128"/>
      <c r="D32" s="1129" t="s">
        <v>391</v>
      </c>
      <c r="E32" s="1129"/>
      <c r="F32" s="1129"/>
      <c r="G32" s="1129"/>
      <c r="H32" s="1129"/>
      <c r="I32" s="1129"/>
      <c r="J32" s="142"/>
      <c r="K32" s="142"/>
      <c r="L32" s="142"/>
      <c r="M32" s="142"/>
      <c r="N32" s="142"/>
      <c r="O32" s="1130" t="s">
        <v>392</v>
      </c>
      <c r="P32" s="1130"/>
      <c r="Q32" s="1130"/>
      <c r="R32" s="1130"/>
      <c r="S32" s="1130"/>
      <c r="T32" s="1130"/>
      <c r="U32" s="1130"/>
      <c r="V32" s="1130"/>
      <c r="W32" s="1143">
        <v>755000</v>
      </c>
      <c r="X32" s="1143"/>
      <c r="Y32" s="1143"/>
      <c r="Z32" s="1143"/>
      <c r="AA32" s="1143"/>
      <c r="AB32" s="1143"/>
      <c r="AC32" s="1143"/>
      <c r="AD32" s="116" t="s">
        <v>393</v>
      </c>
      <c r="AE32" s="119"/>
      <c r="AG32" s="142"/>
      <c r="AH32" s="142"/>
      <c r="AI32" s="142"/>
      <c r="AJ32" s="142"/>
      <c r="AK32" s="142"/>
      <c r="AL32" s="142"/>
      <c r="AM32" s="142"/>
      <c r="AN32" s="142"/>
    </row>
    <row r="33" spans="1:42" s="127" customFormat="1" ht="9" customHeight="1">
      <c r="A33" s="140"/>
      <c r="B33" s="140"/>
      <c r="C33" s="140"/>
      <c r="D33" s="140"/>
      <c r="E33" s="140"/>
      <c r="F33" s="140"/>
      <c r="G33" s="140"/>
      <c r="W33" s="143"/>
      <c r="X33" s="143"/>
      <c r="Y33" s="143"/>
      <c r="Z33" s="143"/>
      <c r="AA33" s="143"/>
      <c r="AB33" s="143"/>
      <c r="AC33" s="143"/>
    </row>
    <row r="34" spans="1:42" s="116" customFormat="1" ht="18" customHeight="1">
      <c r="B34" s="1128" t="s">
        <v>394</v>
      </c>
      <c r="C34" s="1128"/>
      <c r="D34" s="1129" t="s">
        <v>395</v>
      </c>
      <c r="E34" s="1129"/>
      <c r="F34" s="1129"/>
      <c r="G34" s="1129"/>
      <c r="H34" s="1129"/>
      <c r="I34" s="1129"/>
      <c r="J34" s="1129"/>
      <c r="K34" s="1129"/>
      <c r="L34" s="1129"/>
      <c r="M34" s="1129"/>
      <c r="N34" s="144"/>
      <c r="O34" s="1131" t="s">
        <v>396</v>
      </c>
      <c r="P34" s="1131"/>
      <c r="Q34" s="1131"/>
      <c r="R34" s="1131"/>
      <c r="S34" s="1131"/>
      <c r="T34" s="1131"/>
      <c r="U34" s="1131"/>
      <c r="V34" s="1131"/>
      <c r="W34" s="1112">
        <f>入力フォーム!F264</f>
        <v>0</v>
      </c>
      <c r="X34" s="1112"/>
      <c r="Y34" s="1112"/>
      <c r="Z34" s="1112"/>
      <c r="AA34" s="1112"/>
      <c r="AB34" s="1112"/>
      <c r="AC34" s="1112"/>
      <c r="AD34" s="116" t="s">
        <v>397</v>
      </c>
      <c r="AG34" s="144"/>
      <c r="AH34" s="144"/>
      <c r="AI34" s="144"/>
      <c r="AJ34" s="144"/>
      <c r="AK34" s="144"/>
      <c r="AL34" s="144"/>
      <c r="AM34" s="144"/>
      <c r="AN34" s="144"/>
    </row>
    <row r="35" spans="1:42" s="116" customFormat="1" ht="9" customHeight="1">
      <c r="B35" s="141"/>
      <c r="C35" s="141"/>
      <c r="N35" s="144"/>
      <c r="Y35" s="145"/>
      <c r="Z35" s="145"/>
      <c r="AA35" s="146"/>
      <c r="AB35" s="119"/>
      <c r="AD35" s="147"/>
      <c r="AE35" s="147"/>
      <c r="AF35" s="147"/>
      <c r="AG35" s="147"/>
      <c r="AH35" s="147"/>
      <c r="AI35" s="147"/>
      <c r="AJ35" s="147"/>
    </row>
    <row r="36" spans="1:42" s="116" customFormat="1" ht="18" customHeight="1">
      <c r="B36" s="1128" t="s">
        <v>398</v>
      </c>
      <c r="C36" s="1128"/>
      <c r="D36" s="1131" t="s">
        <v>399</v>
      </c>
      <c r="E36" s="1131"/>
      <c r="F36" s="1131"/>
      <c r="G36" s="1131"/>
      <c r="H36" s="1131"/>
      <c r="I36" s="1131"/>
      <c r="J36" s="1131"/>
      <c r="K36" s="1131"/>
      <c r="L36" s="1131"/>
      <c r="M36" s="1131"/>
      <c r="N36" s="1131"/>
      <c r="O36" s="1131"/>
      <c r="P36" s="1132" t="s">
        <v>400</v>
      </c>
      <c r="Q36" s="1132"/>
      <c r="R36" s="1132"/>
      <c r="S36" s="1132"/>
      <c r="T36" s="1132"/>
      <c r="U36" s="1132"/>
      <c r="V36" s="1132"/>
      <c r="W36" s="1132"/>
      <c r="X36" s="1132"/>
      <c r="Y36" s="1132"/>
      <c r="Z36" s="1132"/>
      <c r="AA36" s="1132"/>
      <c r="AB36" s="1132"/>
      <c r="AC36" s="1132"/>
      <c r="AD36" s="1132"/>
      <c r="AE36" s="1132"/>
      <c r="AF36" s="1132"/>
      <c r="AG36" s="1132"/>
      <c r="AH36" s="1132"/>
      <c r="AI36" s="144"/>
      <c r="AJ36" s="144"/>
      <c r="AK36" s="144"/>
      <c r="AL36" s="144"/>
      <c r="AM36" s="144"/>
      <c r="AN36" s="144"/>
      <c r="AO36" s="144"/>
      <c r="AP36" s="144"/>
    </row>
    <row r="37" spans="1:42" s="134" customFormat="1" ht="12.75" customHeight="1">
      <c r="E37" s="84"/>
      <c r="F37" s="84"/>
      <c r="G37" s="84"/>
      <c r="H37" s="84"/>
      <c r="I37" s="84"/>
      <c r="J37" s="84"/>
      <c r="K37" s="84"/>
      <c r="L37" s="84"/>
      <c r="M37" s="84"/>
      <c r="N37" s="84"/>
      <c r="O37" s="84"/>
      <c r="P37" s="1133" t="s">
        <v>401</v>
      </c>
      <c r="Q37" s="1133"/>
      <c r="R37" s="1133"/>
      <c r="S37" s="1133"/>
      <c r="T37" s="1133"/>
      <c r="U37" s="1133"/>
      <c r="V37" s="1133"/>
      <c r="W37" s="1133"/>
      <c r="X37" s="1133"/>
      <c r="Y37" s="1133"/>
      <c r="Z37" s="1133"/>
      <c r="AA37" s="1133"/>
      <c r="AB37" s="1133"/>
      <c r="AC37" s="1133"/>
      <c r="AD37" s="1133"/>
      <c r="AE37" s="1133"/>
      <c r="AF37" s="1133"/>
      <c r="AG37" s="1133"/>
      <c r="AH37" s="1133"/>
    </row>
    <row r="38" spans="1:42" ht="18" customHeight="1">
      <c r="C38" s="1134">
        <f>入力フォーム!B278</f>
        <v>0</v>
      </c>
      <c r="D38" s="1135"/>
      <c r="E38" s="1135"/>
      <c r="F38" s="1135"/>
      <c r="G38" s="1135"/>
      <c r="H38" s="1135"/>
      <c r="I38" s="1135"/>
      <c r="J38" s="1135"/>
      <c r="K38" s="1135"/>
      <c r="L38" s="1135"/>
      <c r="M38" s="1135"/>
      <c r="N38" s="1135"/>
      <c r="O38" s="1135"/>
      <c r="P38" s="1135"/>
      <c r="Q38" s="1135"/>
      <c r="R38" s="1135"/>
      <c r="S38" s="1135"/>
      <c r="T38" s="1135"/>
      <c r="U38" s="1135"/>
      <c r="V38" s="1135"/>
      <c r="W38" s="1135"/>
      <c r="X38" s="1135"/>
      <c r="Y38" s="1135"/>
      <c r="Z38" s="1135"/>
      <c r="AA38" s="1135"/>
      <c r="AB38" s="1135"/>
      <c r="AC38" s="1135"/>
      <c r="AD38" s="1135"/>
      <c r="AE38" s="1135"/>
      <c r="AF38" s="1135"/>
      <c r="AG38" s="1135"/>
      <c r="AH38" s="1135"/>
      <c r="AI38" s="1135"/>
      <c r="AJ38" s="1135"/>
      <c r="AK38" s="1135"/>
      <c r="AL38" s="1135"/>
      <c r="AM38" s="1135"/>
      <c r="AN38" s="1136"/>
    </row>
    <row r="39" spans="1:42" ht="18" customHeight="1">
      <c r="C39" s="1137"/>
      <c r="D39" s="1138"/>
      <c r="E39" s="1138"/>
      <c r="F39" s="1138"/>
      <c r="G39" s="1138"/>
      <c r="H39" s="1138"/>
      <c r="I39" s="1138"/>
      <c r="J39" s="1138"/>
      <c r="K39" s="1138"/>
      <c r="L39" s="1138"/>
      <c r="M39" s="1138"/>
      <c r="N39" s="1138"/>
      <c r="O39" s="1138"/>
      <c r="P39" s="1138"/>
      <c r="Q39" s="1138"/>
      <c r="R39" s="1138"/>
      <c r="S39" s="1138"/>
      <c r="T39" s="1138"/>
      <c r="U39" s="1138"/>
      <c r="V39" s="1138"/>
      <c r="W39" s="1138"/>
      <c r="X39" s="1138"/>
      <c r="Y39" s="1138"/>
      <c r="Z39" s="1138"/>
      <c r="AA39" s="1138"/>
      <c r="AB39" s="1138"/>
      <c r="AC39" s="1138"/>
      <c r="AD39" s="1138"/>
      <c r="AE39" s="1138"/>
      <c r="AF39" s="1138"/>
      <c r="AG39" s="1138"/>
      <c r="AH39" s="1138"/>
      <c r="AI39" s="1138"/>
      <c r="AJ39" s="1138"/>
      <c r="AK39" s="1138"/>
      <c r="AL39" s="1138"/>
      <c r="AM39" s="1138"/>
      <c r="AN39" s="1139"/>
    </row>
    <row r="40" spans="1:42" ht="18" customHeight="1">
      <c r="C40" s="1140"/>
      <c r="D40" s="1141"/>
      <c r="E40" s="1141"/>
      <c r="F40" s="1141"/>
      <c r="G40" s="1141"/>
      <c r="H40" s="1141"/>
      <c r="I40" s="1141"/>
      <c r="J40" s="1141"/>
      <c r="K40" s="1141"/>
      <c r="L40" s="1141"/>
      <c r="M40" s="1141"/>
      <c r="N40" s="1141"/>
      <c r="O40" s="1141"/>
      <c r="P40" s="1141"/>
      <c r="Q40" s="1141"/>
      <c r="R40" s="1141"/>
      <c r="S40" s="1141"/>
      <c r="T40" s="1141"/>
      <c r="U40" s="1141"/>
      <c r="V40" s="1141"/>
      <c r="W40" s="1141"/>
      <c r="X40" s="1141"/>
      <c r="Y40" s="1141"/>
      <c r="Z40" s="1141"/>
      <c r="AA40" s="1141"/>
      <c r="AB40" s="1141"/>
      <c r="AC40" s="1141"/>
      <c r="AD40" s="1141"/>
      <c r="AE40" s="1141"/>
      <c r="AF40" s="1141"/>
      <c r="AG40" s="1141"/>
      <c r="AH40" s="1141"/>
      <c r="AI40" s="1141"/>
      <c r="AJ40" s="1141"/>
      <c r="AK40" s="1141"/>
      <c r="AL40" s="1141"/>
      <c r="AM40" s="1141"/>
      <c r="AN40" s="1142"/>
    </row>
    <row r="41" spans="1:42" ht="12.75" customHeight="1">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row>
    <row r="42" spans="1:42" ht="18.75">
      <c r="A42" s="113"/>
      <c r="B42" s="1126" t="s">
        <v>402</v>
      </c>
      <c r="C42" s="1126"/>
      <c r="D42" s="1126"/>
      <c r="E42" s="1126"/>
      <c r="F42" s="1126"/>
      <c r="G42" s="1126"/>
      <c r="H42" s="1127" t="s">
        <v>403</v>
      </c>
      <c r="I42" s="1127"/>
      <c r="J42" s="1127"/>
      <c r="K42" s="1127"/>
      <c r="L42" s="1127"/>
      <c r="M42" s="1127"/>
      <c r="N42" s="1127"/>
      <c r="O42" s="1127"/>
      <c r="P42" s="1127"/>
      <c r="Q42" s="1127"/>
      <c r="R42" s="149"/>
      <c r="S42" s="149"/>
      <c r="T42" s="149"/>
      <c r="U42" s="149"/>
      <c r="V42" s="150"/>
      <c r="W42" s="150"/>
      <c r="X42" s="150"/>
      <c r="Y42" s="150"/>
      <c r="Z42" s="150"/>
      <c r="AA42" s="151"/>
      <c r="AB42" s="151"/>
      <c r="AC42" s="151"/>
      <c r="AD42" s="151"/>
      <c r="AE42" s="151"/>
      <c r="AF42" s="151"/>
      <c r="AG42" s="151"/>
      <c r="AH42" s="151"/>
      <c r="AI42" s="151"/>
      <c r="AJ42" s="151"/>
      <c r="AK42" s="151"/>
      <c r="AL42" s="151"/>
      <c r="AM42" s="151"/>
      <c r="AN42" s="151"/>
      <c r="AO42" s="113"/>
      <c r="AP42" s="113"/>
    </row>
    <row r="43" spans="1:42" s="127" customFormat="1" ht="9" customHeight="1">
      <c r="A43" s="140"/>
      <c r="B43" s="140"/>
      <c r="C43" s="140"/>
      <c r="D43" s="140"/>
      <c r="E43" s="140"/>
      <c r="F43" s="140"/>
      <c r="G43" s="140"/>
    </row>
    <row r="44" spans="1:42" s="116" customFormat="1">
      <c r="A44" s="115"/>
      <c r="B44" s="1113" t="s">
        <v>404</v>
      </c>
      <c r="C44" s="1113"/>
      <c r="D44" s="1113"/>
      <c r="E44" s="1113"/>
      <c r="F44" s="1113"/>
      <c r="G44" s="1113"/>
      <c r="H44" s="1113"/>
      <c r="I44" s="1113"/>
      <c r="J44" s="1113"/>
      <c r="K44" s="1113"/>
      <c r="L44" s="1114">
        <f>入力フォーム!B229</f>
        <v>0</v>
      </c>
      <c r="M44" s="1114"/>
      <c r="N44" s="1114"/>
      <c r="O44" s="1114"/>
      <c r="P44" s="1114"/>
      <c r="Q44" s="1114"/>
      <c r="R44" s="1114"/>
      <c r="S44" s="115"/>
      <c r="T44" s="115"/>
      <c r="U44" s="115"/>
      <c r="V44" s="115"/>
      <c r="W44" s="1116" t="s">
        <v>405</v>
      </c>
      <c r="X44" s="1116"/>
      <c r="Y44" s="1116"/>
      <c r="Z44" s="1116"/>
      <c r="AA44" s="1116"/>
      <c r="AB44" s="1116"/>
      <c r="AC44" s="1114">
        <f>入力フォーム!B249</f>
        <v>0</v>
      </c>
      <c r="AD44" s="1114"/>
      <c r="AE44" s="1114"/>
      <c r="AF44" s="1114"/>
      <c r="AG44" s="1114"/>
      <c r="AH44" s="1114"/>
      <c r="AI44" s="1114"/>
      <c r="AJ44" s="1114"/>
      <c r="AK44" s="1114"/>
      <c r="AL44" s="1114"/>
      <c r="AM44" s="115"/>
      <c r="AN44" s="115"/>
      <c r="AO44" s="115"/>
      <c r="AP44" s="115"/>
    </row>
    <row r="45" spans="1:42" s="153" customFormat="1" ht="12.75" customHeight="1">
      <c r="A45" s="78"/>
      <c r="B45" s="1117" t="s">
        <v>406</v>
      </c>
      <c r="C45" s="1117"/>
      <c r="D45" s="1117"/>
      <c r="E45" s="1117"/>
      <c r="F45" s="1117"/>
      <c r="G45" s="1117"/>
      <c r="H45" s="1117"/>
      <c r="I45" s="1117"/>
      <c r="J45" s="1117"/>
      <c r="K45" s="1117"/>
      <c r="L45" s="1115"/>
      <c r="M45" s="1115"/>
      <c r="N45" s="1115"/>
      <c r="O45" s="1115"/>
      <c r="P45" s="1115"/>
      <c r="Q45" s="1115"/>
      <c r="R45" s="1115"/>
      <c r="S45" s="152"/>
      <c r="T45" s="152"/>
      <c r="U45" s="152"/>
      <c r="V45" s="152"/>
      <c r="W45" s="1118" t="s">
        <v>407</v>
      </c>
      <c r="X45" s="1118"/>
      <c r="Y45" s="1118"/>
      <c r="Z45" s="1118"/>
      <c r="AA45" s="1118"/>
      <c r="AB45" s="1118"/>
      <c r="AC45" s="1115"/>
      <c r="AD45" s="1115"/>
      <c r="AE45" s="1115"/>
      <c r="AF45" s="1115"/>
      <c r="AG45" s="1115"/>
      <c r="AH45" s="1115"/>
      <c r="AI45" s="1115"/>
      <c r="AJ45" s="1115"/>
      <c r="AK45" s="1115"/>
      <c r="AL45" s="1115"/>
      <c r="AM45" s="78"/>
      <c r="AN45" s="78"/>
      <c r="AO45" s="78"/>
      <c r="AP45" s="78"/>
    </row>
    <row r="46" spans="1:42" s="127" customFormat="1" ht="9" customHeight="1">
      <c r="A46" s="140"/>
      <c r="B46" s="140"/>
      <c r="C46" s="140"/>
      <c r="D46" s="140"/>
      <c r="E46" s="140"/>
      <c r="F46" s="140"/>
      <c r="G46" s="140"/>
    </row>
    <row r="47" spans="1:42" s="116" customFormat="1">
      <c r="A47" s="115"/>
      <c r="B47" s="1119" t="s">
        <v>408</v>
      </c>
      <c r="C47" s="1119"/>
      <c r="D47" s="1119"/>
      <c r="E47" s="1119"/>
      <c r="F47" s="1119"/>
      <c r="G47" s="1120" t="str">
        <f>入力フォーム!B246</f>
        <v/>
      </c>
      <c r="H47" s="1120"/>
      <c r="I47" s="1120"/>
      <c r="J47" s="1120"/>
      <c r="K47" s="1120"/>
      <c r="L47" s="1120"/>
      <c r="M47" s="1120"/>
      <c r="N47" s="1120"/>
      <c r="O47" s="1120"/>
      <c r="P47" s="1120"/>
      <c r="Q47" s="1120"/>
      <c r="R47" s="1120"/>
      <c r="S47" s="1120"/>
      <c r="T47" s="1120"/>
      <c r="U47" s="1120"/>
      <c r="V47" s="1120"/>
      <c r="W47" s="1120"/>
      <c r="X47" s="1120"/>
      <c r="Y47" s="1120"/>
      <c r="Z47" s="1120"/>
      <c r="AA47" s="1120"/>
      <c r="AB47" s="1120"/>
      <c r="AC47" s="1120"/>
      <c r="AD47" s="1120"/>
      <c r="AE47" s="1120"/>
      <c r="AF47" s="1120"/>
      <c r="AG47" s="1120"/>
      <c r="AH47" s="1120"/>
      <c r="AI47" s="1120"/>
      <c r="AJ47" s="1120"/>
      <c r="AK47" s="1120"/>
      <c r="AL47" s="1120"/>
      <c r="AM47" s="115"/>
      <c r="AN47" s="115"/>
      <c r="AO47" s="115"/>
      <c r="AP47" s="115"/>
    </row>
    <row r="48" spans="1:42" s="134" customFormat="1" ht="12.75">
      <c r="A48" s="152"/>
      <c r="B48" s="1118" t="s">
        <v>409</v>
      </c>
      <c r="C48" s="1118"/>
      <c r="D48" s="1118"/>
      <c r="E48" s="1118"/>
      <c r="F48" s="1118"/>
      <c r="G48" s="1121"/>
      <c r="H48" s="1121"/>
      <c r="I48" s="1121"/>
      <c r="J48" s="1121"/>
      <c r="K48" s="1121"/>
      <c r="L48" s="1121"/>
      <c r="M48" s="1121"/>
      <c r="N48" s="1121"/>
      <c r="O48" s="1121"/>
      <c r="P48" s="1121"/>
      <c r="Q48" s="1121"/>
      <c r="R48" s="1121"/>
      <c r="S48" s="1121"/>
      <c r="T48" s="1121"/>
      <c r="U48" s="1121"/>
      <c r="V48" s="1121"/>
      <c r="W48" s="1121"/>
      <c r="X48" s="1121"/>
      <c r="Y48" s="1121"/>
      <c r="Z48" s="1121"/>
      <c r="AA48" s="1121"/>
      <c r="AB48" s="1121"/>
      <c r="AC48" s="1121"/>
      <c r="AD48" s="1121"/>
      <c r="AE48" s="1121"/>
      <c r="AF48" s="1121"/>
      <c r="AG48" s="1121"/>
      <c r="AH48" s="1121"/>
      <c r="AI48" s="1121"/>
      <c r="AJ48" s="1121"/>
      <c r="AK48" s="1121"/>
      <c r="AL48" s="1121"/>
      <c r="AM48" s="152"/>
      <c r="AN48" s="152"/>
      <c r="AO48" s="152"/>
      <c r="AP48" s="152"/>
    </row>
    <row r="49" spans="1:42" s="127" customFormat="1" ht="9" customHeight="1">
      <c r="A49" s="140"/>
      <c r="B49" s="140"/>
      <c r="C49" s="140"/>
      <c r="D49" s="140"/>
      <c r="E49" s="140"/>
      <c r="F49" s="140"/>
      <c r="G49" s="140"/>
    </row>
    <row r="50" spans="1:42" s="116" customFormat="1">
      <c r="A50" s="115"/>
      <c r="B50" s="1122">
        <f>入力フォーム!B296</f>
        <v>0</v>
      </c>
      <c r="C50" s="1122"/>
      <c r="D50" s="1122"/>
      <c r="E50" s="126" t="s">
        <v>410</v>
      </c>
      <c r="F50" s="63"/>
      <c r="H50" s="1122">
        <f>入力フォーム!D296</f>
        <v>0</v>
      </c>
      <c r="I50" s="1122"/>
      <c r="J50" s="126" t="s">
        <v>411</v>
      </c>
      <c r="K50" s="63"/>
      <c r="L50" s="63"/>
      <c r="M50" s="1122">
        <f>入力フォーム!F296</f>
        <v>0</v>
      </c>
      <c r="N50" s="1122"/>
      <c r="O50" s="126" t="s">
        <v>374</v>
      </c>
      <c r="P50" s="63"/>
      <c r="Q50" s="63"/>
      <c r="R50" s="63"/>
      <c r="S50" s="63"/>
      <c r="U50" s="1124" t="s">
        <v>412</v>
      </c>
      <c r="V50" s="1124"/>
      <c r="W50" s="1124"/>
      <c r="X50" s="1124"/>
      <c r="Y50" s="1124"/>
      <c r="Z50" s="1124"/>
      <c r="AA50" s="1124"/>
      <c r="AB50" s="1124"/>
      <c r="AC50" s="1124"/>
      <c r="AD50" s="69"/>
      <c r="AE50" s="69"/>
      <c r="AF50" s="69"/>
      <c r="AG50" s="69"/>
      <c r="AH50" s="69"/>
      <c r="AI50" s="69"/>
      <c r="AJ50" s="69"/>
      <c r="AK50" s="69"/>
      <c r="AL50" s="69"/>
      <c r="AM50" s="69"/>
      <c r="AN50" s="63"/>
      <c r="AO50" s="115"/>
      <c r="AP50" s="115"/>
    </row>
    <row r="51" spans="1:42" ht="12.75" customHeight="1">
      <c r="A51" s="110" ph="1"/>
      <c r="B51" s="1123"/>
      <c r="C51" s="1123"/>
      <c r="D51" s="1123"/>
      <c r="E51" s="68" t="s">
        <v>413</v>
      </c>
      <c r="F51" s="69"/>
      <c r="G51" s="69"/>
      <c r="H51" s="1123"/>
      <c r="I51" s="1123"/>
      <c r="J51" s="68" t="s">
        <v>414</v>
      </c>
      <c r="K51" s="69"/>
      <c r="L51" s="69"/>
      <c r="M51" s="1123"/>
      <c r="N51" s="1123"/>
      <c r="O51" s="68" t="s">
        <v>415</v>
      </c>
      <c r="P51" s="116"/>
      <c r="Q51" s="116"/>
      <c r="R51" s="116"/>
      <c r="S51" s="116"/>
      <c r="T51" s="116"/>
      <c r="U51" s="1117" t="s">
        <v>416</v>
      </c>
      <c r="V51" s="1117"/>
      <c r="W51" s="1117"/>
      <c r="X51" s="1117"/>
      <c r="Y51" s="1117"/>
      <c r="Z51" s="1117"/>
      <c r="AA51" s="1117"/>
      <c r="AB51" s="1117"/>
      <c r="AC51" s="1117"/>
      <c r="AD51" s="154"/>
      <c r="AE51" s="154"/>
      <c r="AF51" s="154"/>
      <c r="AG51" s="154"/>
      <c r="AH51" s="154"/>
      <c r="AI51" s="154"/>
      <c r="AJ51" s="154"/>
      <c r="AK51" s="154"/>
      <c r="AL51" s="154"/>
      <c r="AN51" s="69"/>
    </row>
    <row r="52" spans="1:42" ht="10.7" customHeight="1"/>
    <row r="54" spans="1:42" ht="24.75">
      <c r="C54" s="110" ph="1"/>
      <c r="D54" s="110" ph="1"/>
      <c r="E54" s="110" ph="1"/>
      <c r="F54" s="110" ph="1"/>
      <c r="G54" s="110" ph="1"/>
      <c r="H54" s="110" ph="1"/>
      <c r="I54" s="110" ph="1"/>
      <c r="J54" s="110" ph="1"/>
      <c r="K54" s="110" ph="1"/>
      <c r="L54" s="110" ph="1"/>
      <c r="M54" s="110" ph="1"/>
      <c r="N54" s="110" ph="1"/>
      <c r="O54" s="110" ph="1"/>
      <c r="P54" s="110" ph="1"/>
      <c r="Q54" s="110" ph="1"/>
      <c r="R54" s="110" ph="1"/>
      <c r="S54" s="110" ph="1"/>
      <c r="T54" s="110" ph="1"/>
      <c r="U54" s="110" ph="1"/>
      <c r="V54" s="110" ph="1"/>
      <c r="W54" s="110" ph="1"/>
      <c r="X54" s="110" ph="1"/>
      <c r="Y54" s="110" ph="1"/>
      <c r="Z54" s="110" ph="1"/>
      <c r="AA54" s="110" ph="1"/>
      <c r="AB54" s="110" ph="1"/>
      <c r="AC54" s="110" ph="1"/>
      <c r="AD54" s="110" ph="1"/>
      <c r="AE54" s="110" ph="1"/>
      <c r="AF54" s="110" ph="1"/>
      <c r="AG54" s="110" ph="1"/>
      <c r="AH54" s="110" ph="1"/>
      <c r="AI54" s="110" ph="1"/>
      <c r="AJ54" s="110" ph="1"/>
      <c r="AK54" s="110" ph="1"/>
      <c r="AL54" s="110" ph="1"/>
      <c r="AM54" s="110" ph="1"/>
      <c r="AN54" s="110" ph="1"/>
    </row>
    <row r="55" spans="1:42" ht="24.75">
      <c r="C55" s="110" ph="1"/>
      <c r="D55" s="110" ph="1"/>
      <c r="E55" s="110" ph="1"/>
      <c r="F55" s="110" ph="1"/>
      <c r="G55" s="110" ph="1"/>
      <c r="H55" s="110" ph="1"/>
      <c r="I55" s="110" ph="1"/>
      <c r="J55" s="110" ph="1"/>
      <c r="K55" s="110" ph="1"/>
      <c r="L55" s="110" ph="1"/>
      <c r="M55" s="110" ph="1"/>
      <c r="N55" s="110" ph="1"/>
      <c r="O55" s="110" ph="1"/>
      <c r="P55" s="110" ph="1"/>
      <c r="Q55" s="110" ph="1"/>
      <c r="R55" s="110" ph="1"/>
      <c r="S55" s="110" ph="1"/>
      <c r="T55" s="110" ph="1"/>
      <c r="U55" s="110" ph="1"/>
      <c r="V55" s="110" ph="1"/>
      <c r="W55" s="110" ph="1"/>
      <c r="X55" s="110" ph="1"/>
      <c r="Y55" s="110" ph="1"/>
      <c r="Z55" s="110" ph="1"/>
      <c r="AA55" s="110" ph="1"/>
      <c r="AB55" s="110" ph="1"/>
      <c r="AC55" s="110" ph="1"/>
      <c r="AD55" s="110" ph="1"/>
      <c r="AE55" s="110" ph="1"/>
      <c r="AF55" s="110" ph="1"/>
      <c r="AG55" s="110" ph="1"/>
      <c r="AH55" s="110" ph="1"/>
      <c r="AI55" s="110" ph="1"/>
      <c r="AJ55" s="110" ph="1"/>
      <c r="AK55" s="110" ph="1"/>
      <c r="AL55" s="110" ph="1"/>
      <c r="AM55" s="110" ph="1"/>
      <c r="AN55" s="110" ph="1"/>
    </row>
    <row r="56" spans="1:42" ht="24.75">
      <c r="C56" s="110" ph="1"/>
      <c r="D56" s="110" ph="1"/>
      <c r="E56" s="110" ph="1"/>
      <c r="F56" s="110" ph="1"/>
      <c r="G56" s="110" ph="1"/>
      <c r="H56" s="110" ph="1"/>
      <c r="I56" s="110" ph="1"/>
      <c r="J56" s="110" ph="1"/>
      <c r="K56" s="110" ph="1"/>
      <c r="L56" s="110" ph="1"/>
      <c r="M56" s="110" ph="1"/>
      <c r="N56" s="110" ph="1"/>
      <c r="O56" s="110" ph="1"/>
      <c r="P56" s="110" ph="1"/>
      <c r="Q56" s="110" ph="1"/>
      <c r="R56" s="110" ph="1"/>
      <c r="S56" s="110" ph="1"/>
      <c r="T56" s="110" ph="1"/>
      <c r="U56" s="110" ph="1"/>
      <c r="V56" s="110" ph="1"/>
      <c r="W56" s="110" ph="1"/>
      <c r="X56" s="110" ph="1"/>
      <c r="Y56" s="110" ph="1"/>
      <c r="Z56" s="110" ph="1"/>
      <c r="AA56" s="110" ph="1"/>
      <c r="AB56" s="110" ph="1"/>
      <c r="AC56" s="110" ph="1"/>
      <c r="AD56" s="110" ph="1"/>
      <c r="AE56" s="110" ph="1"/>
      <c r="AF56" s="110" ph="1"/>
      <c r="AG56" s="110" ph="1"/>
      <c r="AH56" s="110" ph="1"/>
      <c r="AI56" s="110" ph="1"/>
      <c r="AJ56" s="110" ph="1"/>
      <c r="AK56" s="110" ph="1"/>
      <c r="AL56" s="110" ph="1"/>
      <c r="AM56" s="110" ph="1"/>
      <c r="AN56" s="110" ph="1"/>
    </row>
    <row r="62" spans="1:42" ht="24.75">
      <c r="D62" s="110" ph="1"/>
    </row>
    <row r="65" spans="4:42" ht="24.75">
      <c r="D65" s="110" ph="1"/>
    </row>
    <row r="68" spans="4:42" ht="24.75">
      <c r="D68" s="110" ph="1"/>
      <c r="E68" s="110" ph="1"/>
      <c r="F68" s="110" ph="1"/>
      <c r="G68" s="110" ph="1"/>
      <c r="H68" s="110" ph="1"/>
      <c r="I68" s="110" ph="1"/>
      <c r="J68" s="110" ph="1"/>
      <c r="K68" s="110" ph="1"/>
      <c r="L68" s="110" ph="1"/>
      <c r="M68" s="110" ph="1"/>
      <c r="N68" s="110" ph="1"/>
      <c r="O68" s="110" ph="1"/>
      <c r="P68" s="110" ph="1"/>
      <c r="Q68" s="110" ph="1"/>
      <c r="R68" s="110" ph="1"/>
      <c r="S68" s="110" ph="1"/>
      <c r="T68" s="110" ph="1"/>
      <c r="U68" s="110" ph="1"/>
      <c r="V68" s="110" ph="1"/>
      <c r="W68" s="110" ph="1"/>
      <c r="X68" s="110" ph="1"/>
      <c r="Y68" s="110" ph="1"/>
      <c r="Z68" s="110" ph="1"/>
      <c r="AA68" s="110" ph="1"/>
      <c r="AB68" s="110" ph="1"/>
      <c r="AC68" s="110" ph="1"/>
      <c r="AD68" s="110" ph="1"/>
      <c r="AE68" s="110" ph="1"/>
      <c r="AF68" s="110" ph="1"/>
      <c r="AG68" s="110" ph="1"/>
      <c r="AH68" s="110" ph="1"/>
      <c r="AI68" s="110" ph="1"/>
      <c r="AJ68" s="110" ph="1"/>
      <c r="AK68" s="110" ph="1"/>
      <c r="AL68" s="110" ph="1"/>
      <c r="AM68" s="110" ph="1"/>
      <c r="AN68" s="110" ph="1"/>
    </row>
    <row r="69" spans="4:42" ht="24.75">
      <c r="D69" s="110" ph="1"/>
      <c r="E69" s="110" ph="1"/>
      <c r="F69" s="110" ph="1"/>
      <c r="G69" s="110" ph="1"/>
      <c r="H69" s="110" ph="1"/>
      <c r="I69" s="110" ph="1"/>
      <c r="J69" s="110" ph="1"/>
      <c r="K69" s="110" ph="1"/>
      <c r="L69" s="110" ph="1"/>
      <c r="M69" s="110" ph="1"/>
      <c r="N69" s="110" ph="1"/>
      <c r="O69" s="110" ph="1"/>
      <c r="P69" s="110" ph="1"/>
      <c r="Q69" s="110" ph="1"/>
      <c r="R69" s="110" ph="1"/>
      <c r="S69" s="110" ph="1"/>
      <c r="T69" s="110" ph="1"/>
      <c r="U69" s="110" ph="1"/>
      <c r="V69" s="110" ph="1"/>
      <c r="W69" s="110" ph="1"/>
      <c r="X69" s="110" ph="1"/>
      <c r="Y69" s="110" ph="1"/>
      <c r="Z69" s="110" ph="1"/>
      <c r="AA69" s="110" ph="1"/>
      <c r="AB69" s="110" ph="1"/>
      <c r="AC69" s="110" ph="1"/>
      <c r="AD69" s="110" ph="1"/>
      <c r="AE69" s="110" ph="1"/>
      <c r="AF69" s="110" ph="1"/>
      <c r="AG69" s="110" ph="1"/>
      <c r="AH69" s="110" ph="1"/>
      <c r="AI69" s="110" ph="1"/>
      <c r="AJ69" s="110" ph="1"/>
      <c r="AK69" s="110" ph="1"/>
      <c r="AL69" s="110" ph="1"/>
      <c r="AM69" s="110" ph="1"/>
      <c r="AN69" s="110" ph="1"/>
    </row>
    <row r="73" spans="4:42" ht="24.75">
      <c r="D73" s="110" ph="1"/>
      <c r="AO73" s="110" ph="1"/>
      <c r="AP73" s="110" ph="1"/>
    </row>
    <row r="80" spans="4:42" ht="24.75">
      <c r="T80" s="110" ph="1"/>
      <c r="U80" s="110" ph="1"/>
      <c r="V80" s="110" ph="1"/>
      <c r="W80" s="110" ph="1"/>
      <c r="X80" s="110" ph="1"/>
      <c r="Y80" s="110" ph="1"/>
    </row>
    <row r="87" spans="4:42" ht="24.75">
      <c r="D87" s="110" ph="1"/>
      <c r="E87" s="110" ph="1"/>
      <c r="F87" s="110" ph="1"/>
      <c r="G87" s="110" ph="1"/>
      <c r="H87" s="110" ph="1"/>
      <c r="I87" s="110" ph="1"/>
      <c r="J87" s="110" ph="1"/>
      <c r="K87" s="110" ph="1"/>
      <c r="L87" s="110" ph="1"/>
      <c r="M87" s="110" ph="1"/>
      <c r="N87" s="110" ph="1"/>
      <c r="O87" s="110" ph="1"/>
      <c r="P87" s="110" ph="1"/>
      <c r="Q87" s="110" ph="1"/>
      <c r="R87" s="110" ph="1"/>
      <c r="S87" s="110" ph="1"/>
      <c r="T87" s="110" ph="1"/>
      <c r="U87" s="110" ph="1"/>
      <c r="V87" s="110" ph="1"/>
      <c r="W87" s="110" ph="1"/>
      <c r="X87" s="110" ph="1"/>
      <c r="Y87" s="110" ph="1"/>
      <c r="Z87" s="110" ph="1"/>
      <c r="AA87" s="110" ph="1"/>
      <c r="AB87" s="110" ph="1"/>
      <c r="AC87" s="110" ph="1"/>
      <c r="AD87" s="110" ph="1"/>
      <c r="AE87" s="110" ph="1"/>
      <c r="AF87" s="110" ph="1"/>
      <c r="AG87" s="110" ph="1"/>
      <c r="AH87" s="110" ph="1"/>
      <c r="AI87" s="110" ph="1"/>
      <c r="AJ87" s="110" ph="1"/>
      <c r="AK87" s="110" ph="1"/>
      <c r="AL87" s="110" ph="1"/>
      <c r="AM87" s="110" ph="1"/>
      <c r="AN87" s="110" ph="1"/>
    </row>
    <row r="88" spans="4:42" ht="24.75">
      <c r="D88" s="110" ph="1"/>
      <c r="E88" s="110" ph="1"/>
      <c r="F88" s="110" ph="1"/>
      <c r="G88" s="110" ph="1"/>
      <c r="H88" s="110" ph="1"/>
      <c r="I88" s="110" ph="1"/>
      <c r="J88" s="110" ph="1"/>
      <c r="K88" s="110" ph="1"/>
      <c r="L88" s="110" ph="1"/>
      <c r="M88" s="110" ph="1"/>
      <c r="N88" s="110" ph="1"/>
      <c r="O88" s="110" ph="1"/>
      <c r="P88" s="110" ph="1"/>
      <c r="Q88" s="110" ph="1"/>
      <c r="R88" s="110" ph="1"/>
      <c r="S88" s="110" ph="1"/>
      <c r="T88" s="110" ph="1"/>
      <c r="U88" s="110" ph="1"/>
      <c r="V88" s="110" ph="1"/>
      <c r="W88" s="110" ph="1"/>
      <c r="X88" s="110" ph="1"/>
      <c r="Y88" s="110" ph="1"/>
      <c r="Z88" s="110" ph="1"/>
      <c r="AA88" s="110" ph="1"/>
      <c r="AB88" s="110" ph="1"/>
      <c r="AC88" s="110" ph="1"/>
      <c r="AD88" s="110" ph="1"/>
      <c r="AE88" s="110" ph="1"/>
      <c r="AF88" s="110" ph="1"/>
      <c r="AG88" s="110" ph="1"/>
      <c r="AH88" s="110" ph="1"/>
      <c r="AI88" s="110" ph="1"/>
      <c r="AJ88" s="110" ph="1"/>
      <c r="AK88" s="110" ph="1"/>
      <c r="AL88" s="110" ph="1"/>
      <c r="AM88" s="110" ph="1"/>
      <c r="AN88" s="110" ph="1"/>
    </row>
    <row r="92" spans="4:42" ht="24.75">
      <c r="D92" s="110" ph="1"/>
      <c r="AO92" s="110" ph="1"/>
      <c r="AP92" s="110" ph="1"/>
    </row>
    <row r="99" spans="4:42" ht="24.75">
      <c r="T99" s="110" ph="1"/>
      <c r="U99" s="110" ph="1"/>
      <c r="V99" s="110" ph="1"/>
      <c r="W99" s="110" ph="1"/>
      <c r="X99" s="110" ph="1"/>
      <c r="Y99" s="110" ph="1"/>
    </row>
    <row r="104" spans="4:42" ht="24.75">
      <c r="D104" s="110" ph="1"/>
      <c r="E104" s="110" ph="1"/>
      <c r="F104" s="110" ph="1"/>
      <c r="G104" s="110" ph="1"/>
      <c r="H104" s="110" ph="1"/>
      <c r="I104" s="110" ph="1"/>
      <c r="J104" s="110" ph="1"/>
      <c r="K104" s="110" ph="1"/>
      <c r="L104" s="110" ph="1"/>
      <c r="M104" s="110" ph="1"/>
      <c r="N104" s="110" ph="1"/>
      <c r="O104" s="110" ph="1"/>
      <c r="P104" s="110" ph="1"/>
      <c r="Q104" s="110" ph="1"/>
      <c r="R104" s="110" ph="1"/>
      <c r="S104" s="110" ph="1"/>
      <c r="T104" s="110" ph="1"/>
      <c r="U104" s="110" ph="1"/>
      <c r="V104" s="110" ph="1"/>
      <c r="W104" s="110" ph="1"/>
      <c r="X104" s="110" ph="1"/>
      <c r="Y104" s="110" ph="1"/>
      <c r="Z104" s="110" ph="1"/>
      <c r="AA104" s="110" ph="1"/>
      <c r="AB104" s="110" ph="1"/>
      <c r="AC104" s="110" ph="1"/>
      <c r="AD104" s="110" ph="1"/>
      <c r="AE104" s="110" ph="1"/>
      <c r="AF104" s="110" ph="1"/>
      <c r="AG104" s="110" ph="1"/>
      <c r="AH104" s="110" ph="1"/>
      <c r="AI104" s="110" ph="1"/>
      <c r="AJ104" s="110" ph="1"/>
      <c r="AK104" s="110" ph="1"/>
      <c r="AL104" s="110" ph="1"/>
      <c r="AM104" s="110" ph="1"/>
      <c r="AN104" s="110" ph="1"/>
    </row>
    <row r="106" spans="4:42" ht="24.75">
      <c r="D106" s="110" ph="1"/>
      <c r="AO106" s="110" ph="1"/>
      <c r="AP106" s="110" ph="1"/>
    </row>
    <row r="113" spans="4:42" ht="24.75">
      <c r="T113" s="110" ph="1"/>
      <c r="U113" s="110" ph="1"/>
      <c r="V113" s="110" ph="1"/>
      <c r="W113" s="110" ph="1"/>
      <c r="X113" s="110" ph="1"/>
      <c r="Y113" s="110" ph="1"/>
    </row>
    <row r="120" spans="4:42" ht="24.75">
      <c r="D120" s="110" ph="1"/>
      <c r="E120" s="110" ph="1"/>
      <c r="F120" s="110" ph="1"/>
      <c r="G120" s="110" ph="1"/>
      <c r="H120" s="110" ph="1"/>
      <c r="I120" s="110" ph="1"/>
      <c r="J120" s="110" ph="1"/>
      <c r="K120" s="110" ph="1"/>
      <c r="L120" s="110" ph="1"/>
      <c r="M120" s="110" ph="1"/>
      <c r="N120" s="110" ph="1"/>
      <c r="O120" s="110" ph="1"/>
      <c r="P120" s="110" ph="1"/>
      <c r="Q120" s="110" ph="1"/>
      <c r="R120" s="110" ph="1"/>
      <c r="S120" s="110" ph="1"/>
      <c r="T120" s="110" ph="1"/>
      <c r="U120" s="110" ph="1"/>
      <c r="V120" s="110" ph="1"/>
      <c r="W120" s="110" ph="1"/>
      <c r="X120" s="110" ph="1"/>
      <c r="Y120" s="110" ph="1"/>
      <c r="Z120" s="110" ph="1"/>
      <c r="AA120" s="110" ph="1"/>
      <c r="AB120" s="110" ph="1"/>
      <c r="AC120" s="110" ph="1"/>
      <c r="AD120" s="110" ph="1"/>
      <c r="AE120" s="110" ph="1"/>
      <c r="AF120" s="110" ph="1"/>
      <c r="AG120" s="110" ph="1"/>
      <c r="AH120" s="110" ph="1"/>
      <c r="AI120" s="110" ph="1"/>
      <c r="AJ120" s="110" ph="1"/>
      <c r="AK120" s="110" ph="1"/>
      <c r="AL120" s="110" ph="1"/>
      <c r="AM120" s="110" ph="1"/>
      <c r="AN120" s="110" ph="1"/>
    </row>
    <row r="121" spans="4:42" ht="24.75">
      <c r="D121" s="110" ph="1"/>
      <c r="E121" s="110" ph="1"/>
      <c r="F121" s="110" ph="1"/>
      <c r="G121" s="110" ph="1"/>
      <c r="H121" s="110" ph="1"/>
      <c r="I121" s="110" ph="1"/>
      <c r="J121" s="110" ph="1"/>
      <c r="K121" s="110" ph="1"/>
      <c r="L121" s="110" ph="1"/>
      <c r="M121" s="110" ph="1"/>
      <c r="N121" s="110" ph="1"/>
      <c r="O121" s="110" ph="1"/>
      <c r="P121" s="110" ph="1"/>
      <c r="Q121" s="110" ph="1"/>
      <c r="R121" s="110" ph="1"/>
      <c r="S121" s="110" ph="1"/>
      <c r="T121" s="110" ph="1"/>
      <c r="U121" s="110" ph="1"/>
      <c r="V121" s="110" ph="1"/>
      <c r="W121" s="110" ph="1"/>
      <c r="X121" s="110" ph="1"/>
      <c r="Y121" s="110" ph="1"/>
      <c r="Z121" s="110" ph="1"/>
      <c r="AA121" s="110" ph="1"/>
      <c r="AB121" s="110" ph="1"/>
      <c r="AC121" s="110" ph="1"/>
      <c r="AD121" s="110" ph="1"/>
      <c r="AE121" s="110" ph="1"/>
      <c r="AF121" s="110" ph="1"/>
      <c r="AG121" s="110" ph="1"/>
      <c r="AH121" s="110" ph="1"/>
      <c r="AI121" s="110" ph="1"/>
      <c r="AJ121" s="110" ph="1"/>
      <c r="AK121" s="110" ph="1"/>
      <c r="AL121" s="110" ph="1"/>
      <c r="AM121" s="110" ph="1"/>
      <c r="AN121" s="110" ph="1"/>
    </row>
    <row r="125" spans="4:42" ht="24.75">
      <c r="D125" s="110" ph="1"/>
      <c r="AO125" s="110" ph="1"/>
      <c r="AP125" s="110" ph="1"/>
    </row>
    <row r="132" spans="4:42" ht="24.75">
      <c r="T132" s="110" ph="1"/>
      <c r="U132" s="110" ph="1"/>
      <c r="V132" s="110" ph="1"/>
      <c r="W132" s="110" ph="1"/>
      <c r="X132" s="110" ph="1"/>
      <c r="Y132" s="110" ph="1"/>
    </row>
    <row r="137" spans="4:42" ht="24.75">
      <c r="D137" s="110" ph="1"/>
      <c r="E137" s="110" ph="1"/>
      <c r="F137" s="110" ph="1"/>
      <c r="G137" s="110" ph="1"/>
      <c r="H137" s="110" ph="1"/>
      <c r="I137" s="110" ph="1"/>
      <c r="J137" s="110" ph="1"/>
      <c r="K137" s="110" ph="1"/>
      <c r="L137" s="110" ph="1"/>
      <c r="M137" s="110" ph="1"/>
      <c r="N137" s="110" ph="1"/>
      <c r="O137" s="110" ph="1"/>
      <c r="P137" s="110" ph="1"/>
      <c r="Q137" s="110" ph="1"/>
      <c r="R137" s="110" ph="1"/>
      <c r="S137" s="110" ph="1"/>
      <c r="T137" s="110" ph="1"/>
      <c r="U137" s="110" ph="1"/>
      <c r="V137" s="110" ph="1"/>
      <c r="W137" s="110" ph="1"/>
      <c r="X137" s="110" ph="1"/>
      <c r="Y137" s="110" ph="1"/>
      <c r="Z137" s="110" ph="1"/>
      <c r="AA137" s="110" ph="1"/>
      <c r="AB137" s="110" ph="1"/>
      <c r="AC137" s="110" ph="1"/>
      <c r="AD137" s="110" ph="1"/>
      <c r="AE137" s="110" ph="1"/>
      <c r="AF137" s="110" ph="1"/>
      <c r="AG137" s="110" ph="1"/>
      <c r="AH137" s="110" ph="1"/>
      <c r="AI137" s="110" ph="1"/>
      <c r="AJ137" s="110" ph="1"/>
      <c r="AK137" s="110" ph="1"/>
      <c r="AL137" s="110" ph="1"/>
      <c r="AM137" s="110" ph="1"/>
      <c r="AN137" s="110" ph="1"/>
    </row>
    <row r="141" spans="4:42" ht="24.75">
      <c r="D141" s="110" ph="1"/>
      <c r="AO141" s="110" ph="1"/>
      <c r="AP141" s="110" ph="1"/>
    </row>
    <row r="143" spans="4:42" ht="24.75">
      <c r="D143" s="110" ph="1"/>
      <c r="AO143" s="110" ph="1"/>
      <c r="AP143" s="110" ph="1"/>
    </row>
    <row r="146" spans="1:40" ht="24.75">
      <c r="A146" s="110" ph="1"/>
    </row>
    <row r="147" spans="1:40" ht="24.75">
      <c r="AD147" s="110" ph="1"/>
    </row>
    <row r="149" spans="1:40" ht="24.75">
      <c r="D149" s="110" ph="1"/>
      <c r="E149" s="110" ph="1"/>
      <c r="F149" s="110" ph="1"/>
      <c r="G149" s="110" ph="1"/>
      <c r="H149" s="110" ph="1"/>
    </row>
    <row r="151" spans="1:40" ht="24.75">
      <c r="D151" s="110" ph="1"/>
      <c r="E151" s="110" ph="1"/>
      <c r="F151" s="110" ph="1"/>
      <c r="G151" s="110" ph="1"/>
      <c r="H151" s="110" ph="1"/>
    </row>
    <row r="153" spans="1:40" ht="24.75">
      <c r="D153" s="110" ph="1"/>
      <c r="E153" s="110" ph="1"/>
      <c r="F153" s="110" ph="1"/>
      <c r="G153" s="110" ph="1"/>
      <c r="H153" s="110" ph="1"/>
      <c r="N153" s="110" ph="1"/>
      <c r="O153" s="110" ph="1"/>
      <c r="S153" s="110" ph="1"/>
      <c r="T153" s="110" ph="1"/>
      <c r="X153" s="110" ph="1"/>
      <c r="Z153" s="110" ph="1"/>
      <c r="AD153" s="110" ph="1"/>
      <c r="AG153" s="110" ph="1"/>
    </row>
    <row r="156" spans="1:40" ht="24.75">
      <c r="C156" s="110" ph="1"/>
      <c r="D156" s="110" ph="1"/>
      <c r="E156" s="110" ph="1"/>
      <c r="F156" s="110" ph="1"/>
      <c r="G156" s="110" ph="1"/>
      <c r="H156" s="110" ph="1"/>
      <c r="I156" s="110" ph="1"/>
      <c r="J156" s="110" ph="1"/>
      <c r="K156" s="110" ph="1"/>
      <c r="L156" s="110" ph="1"/>
      <c r="M156" s="110" ph="1"/>
      <c r="N156" s="110" ph="1"/>
      <c r="O156" s="110" ph="1"/>
      <c r="P156" s="110" ph="1"/>
      <c r="Q156" s="110" ph="1"/>
      <c r="R156" s="110" ph="1"/>
      <c r="S156" s="110" ph="1"/>
      <c r="T156" s="110" ph="1"/>
      <c r="U156" s="110" ph="1"/>
      <c r="V156" s="110" ph="1"/>
      <c r="W156" s="110" ph="1"/>
      <c r="X156" s="110" ph="1"/>
      <c r="Y156" s="110" ph="1"/>
      <c r="Z156" s="110" ph="1"/>
      <c r="AA156" s="110" ph="1"/>
      <c r="AB156" s="110" ph="1"/>
      <c r="AC156" s="110" ph="1"/>
      <c r="AD156" s="110" ph="1"/>
      <c r="AE156" s="110" ph="1"/>
      <c r="AF156" s="110" ph="1"/>
      <c r="AG156" s="110" ph="1"/>
      <c r="AH156" s="110" ph="1"/>
      <c r="AI156" s="110" ph="1"/>
      <c r="AJ156" s="110" ph="1"/>
      <c r="AK156" s="110" ph="1"/>
      <c r="AL156" s="110" ph="1"/>
      <c r="AM156" s="110" ph="1"/>
      <c r="AN156" s="110" ph="1"/>
    </row>
    <row r="157" spans="1:40" ht="24.75">
      <c r="C157" s="110" ph="1"/>
      <c r="D157" s="110" ph="1"/>
      <c r="E157" s="110" ph="1"/>
      <c r="F157" s="110" ph="1"/>
      <c r="G157" s="110" ph="1"/>
      <c r="H157" s="110" ph="1"/>
      <c r="I157" s="110" ph="1"/>
      <c r="J157" s="110" ph="1"/>
      <c r="K157" s="110" ph="1"/>
      <c r="L157" s="110" ph="1"/>
      <c r="M157" s="110" ph="1"/>
      <c r="N157" s="110" ph="1"/>
      <c r="O157" s="110" ph="1"/>
      <c r="P157" s="110" ph="1"/>
      <c r="Q157" s="110" ph="1"/>
      <c r="R157" s="110" ph="1"/>
      <c r="S157" s="110" ph="1"/>
      <c r="T157" s="110" ph="1"/>
      <c r="U157" s="110" ph="1"/>
      <c r="V157" s="110" ph="1"/>
      <c r="W157" s="110" ph="1"/>
      <c r="X157" s="110" ph="1"/>
      <c r="Y157" s="110" ph="1"/>
      <c r="Z157" s="110" ph="1"/>
      <c r="AA157" s="110" ph="1"/>
      <c r="AB157" s="110" ph="1"/>
      <c r="AC157" s="110" ph="1"/>
      <c r="AD157" s="110" ph="1"/>
      <c r="AE157" s="110" ph="1"/>
      <c r="AF157" s="110" ph="1"/>
      <c r="AG157" s="110" ph="1"/>
      <c r="AH157" s="110" ph="1"/>
      <c r="AI157" s="110" ph="1"/>
      <c r="AJ157" s="110" ph="1"/>
      <c r="AK157" s="110" ph="1"/>
      <c r="AL157" s="110" ph="1"/>
      <c r="AM157" s="110" ph="1"/>
      <c r="AN157" s="110" ph="1"/>
    </row>
    <row r="158" spans="1:40" ht="24.75">
      <c r="C158" s="110" ph="1"/>
      <c r="D158" s="110" ph="1"/>
      <c r="E158" s="110" ph="1"/>
      <c r="F158" s="110" ph="1"/>
      <c r="G158" s="110" ph="1"/>
      <c r="H158" s="110" ph="1"/>
      <c r="I158" s="110" ph="1"/>
      <c r="J158" s="110" ph="1"/>
      <c r="K158" s="110" ph="1"/>
      <c r="L158" s="110" ph="1"/>
      <c r="M158" s="110" ph="1"/>
      <c r="N158" s="110" ph="1"/>
      <c r="O158" s="110" ph="1"/>
      <c r="P158" s="110" ph="1"/>
      <c r="Q158" s="110" ph="1"/>
      <c r="R158" s="110" ph="1"/>
      <c r="S158" s="110" ph="1"/>
      <c r="T158" s="110" ph="1"/>
      <c r="U158" s="110" ph="1"/>
      <c r="V158" s="110" ph="1"/>
      <c r="W158" s="110" ph="1"/>
      <c r="X158" s="110" ph="1"/>
      <c r="Y158" s="110" ph="1"/>
      <c r="Z158" s="110" ph="1"/>
      <c r="AA158" s="110" ph="1"/>
      <c r="AB158" s="110" ph="1"/>
      <c r="AC158" s="110" ph="1"/>
      <c r="AD158" s="110" ph="1"/>
      <c r="AE158" s="110" ph="1"/>
      <c r="AF158" s="110" ph="1"/>
      <c r="AG158" s="110" ph="1"/>
      <c r="AH158" s="110" ph="1"/>
      <c r="AI158" s="110" ph="1"/>
      <c r="AJ158" s="110" ph="1"/>
      <c r="AK158" s="110" ph="1"/>
      <c r="AL158" s="110" ph="1"/>
      <c r="AM158" s="110" ph="1"/>
      <c r="AN158" s="110" ph="1"/>
    </row>
    <row r="164" spans="4:42" ht="24.75">
      <c r="D164" s="110" ph="1"/>
    </row>
    <row r="167" spans="4:42" ht="24.75">
      <c r="D167" s="110" ph="1"/>
    </row>
    <row r="170" spans="4:42" ht="24.75">
      <c r="D170" s="110" ph="1"/>
      <c r="E170" s="110" ph="1"/>
      <c r="F170" s="110" ph="1"/>
      <c r="G170" s="110" ph="1"/>
      <c r="H170" s="110" ph="1"/>
      <c r="I170" s="110" ph="1"/>
      <c r="J170" s="110" ph="1"/>
      <c r="K170" s="110" ph="1"/>
      <c r="L170" s="110" ph="1"/>
      <c r="M170" s="110" ph="1"/>
      <c r="N170" s="110" ph="1"/>
      <c r="O170" s="110" ph="1"/>
      <c r="P170" s="110" ph="1"/>
      <c r="Q170" s="110" ph="1"/>
      <c r="R170" s="110" ph="1"/>
      <c r="S170" s="110" ph="1"/>
      <c r="T170" s="110" ph="1"/>
      <c r="U170" s="110" ph="1"/>
      <c r="V170" s="110" ph="1"/>
      <c r="W170" s="110" ph="1"/>
      <c r="X170" s="110" ph="1"/>
      <c r="Y170" s="110" ph="1"/>
      <c r="Z170" s="110" ph="1"/>
      <c r="AA170" s="110" ph="1"/>
      <c r="AB170" s="110" ph="1"/>
      <c r="AC170" s="110" ph="1"/>
      <c r="AD170" s="110" ph="1"/>
      <c r="AE170" s="110" ph="1"/>
      <c r="AF170" s="110" ph="1"/>
      <c r="AG170" s="110" ph="1"/>
      <c r="AH170" s="110" ph="1"/>
      <c r="AI170" s="110" ph="1"/>
      <c r="AJ170" s="110" ph="1"/>
      <c r="AK170" s="110" ph="1"/>
      <c r="AL170" s="110" ph="1"/>
      <c r="AM170" s="110" ph="1"/>
      <c r="AN170" s="110" ph="1"/>
    </row>
    <row r="171" spans="4:42" ht="24.75">
      <c r="D171" s="110" ph="1"/>
      <c r="E171" s="110" ph="1"/>
      <c r="F171" s="110" ph="1"/>
      <c r="G171" s="110" ph="1"/>
      <c r="H171" s="110" ph="1"/>
      <c r="I171" s="110" ph="1"/>
      <c r="J171" s="110" ph="1"/>
      <c r="K171" s="110" ph="1"/>
      <c r="L171" s="110" ph="1"/>
      <c r="M171" s="110" ph="1"/>
      <c r="N171" s="110" ph="1"/>
      <c r="O171" s="110" ph="1"/>
      <c r="P171" s="110" ph="1"/>
      <c r="Q171" s="110" ph="1"/>
      <c r="R171" s="110" ph="1"/>
      <c r="S171" s="110" ph="1"/>
      <c r="T171" s="110" ph="1"/>
      <c r="U171" s="110" ph="1"/>
      <c r="V171" s="110" ph="1"/>
      <c r="W171" s="110" ph="1"/>
      <c r="X171" s="110" ph="1"/>
      <c r="Y171" s="110" ph="1"/>
      <c r="Z171" s="110" ph="1"/>
      <c r="AA171" s="110" ph="1"/>
      <c r="AB171" s="110" ph="1"/>
      <c r="AC171" s="110" ph="1"/>
      <c r="AD171" s="110" ph="1"/>
      <c r="AE171" s="110" ph="1"/>
      <c r="AF171" s="110" ph="1"/>
      <c r="AG171" s="110" ph="1"/>
      <c r="AH171" s="110" ph="1"/>
      <c r="AI171" s="110" ph="1"/>
      <c r="AJ171" s="110" ph="1"/>
      <c r="AK171" s="110" ph="1"/>
      <c r="AL171" s="110" ph="1"/>
      <c r="AM171" s="110" ph="1"/>
      <c r="AN171" s="110" ph="1"/>
    </row>
    <row r="175" spans="4:42" ht="24.75">
      <c r="D175" s="110" ph="1"/>
      <c r="AO175" s="110" ph="1"/>
      <c r="AP175" s="110" ph="1"/>
    </row>
    <row r="182" spans="4:40" ht="24.75">
      <c r="T182" s="110" ph="1"/>
      <c r="U182" s="110" ph="1"/>
      <c r="V182" s="110" ph="1"/>
      <c r="W182" s="110" ph="1"/>
      <c r="X182" s="110" ph="1"/>
      <c r="Y182" s="110" ph="1"/>
    </row>
    <row r="189" spans="4:40" ht="24.75">
      <c r="D189" s="110" ph="1"/>
      <c r="E189" s="110" ph="1"/>
      <c r="F189" s="110" ph="1"/>
      <c r="G189" s="110" ph="1"/>
      <c r="H189" s="110" ph="1"/>
      <c r="I189" s="110" ph="1"/>
      <c r="J189" s="110" ph="1"/>
      <c r="K189" s="110" ph="1"/>
      <c r="L189" s="110" ph="1"/>
      <c r="M189" s="110" ph="1"/>
      <c r="N189" s="110" ph="1"/>
      <c r="O189" s="110" ph="1"/>
      <c r="P189" s="110" ph="1"/>
      <c r="Q189" s="110" ph="1"/>
      <c r="R189" s="110" ph="1"/>
      <c r="S189" s="110" ph="1"/>
      <c r="T189" s="110" ph="1"/>
      <c r="U189" s="110" ph="1"/>
      <c r="V189" s="110" ph="1"/>
      <c r="W189" s="110" ph="1"/>
      <c r="X189" s="110" ph="1"/>
      <c r="Y189" s="110" ph="1"/>
      <c r="Z189" s="110" ph="1"/>
      <c r="AA189" s="110" ph="1"/>
      <c r="AB189" s="110" ph="1"/>
      <c r="AC189" s="110" ph="1"/>
      <c r="AD189" s="110" ph="1"/>
      <c r="AE189" s="110" ph="1"/>
      <c r="AF189" s="110" ph="1"/>
      <c r="AG189" s="110" ph="1"/>
      <c r="AH189" s="110" ph="1"/>
      <c r="AI189" s="110" ph="1"/>
      <c r="AJ189" s="110" ph="1"/>
      <c r="AK189" s="110" ph="1"/>
      <c r="AL189" s="110" ph="1"/>
      <c r="AM189" s="110" ph="1"/>
      <c r="AN189" s="110" ph="1"/>
    </row>
    <row r="190" spans="4:40" ht="24.75">
      <c r="D190" s="110" ph="1"/>
      <c r="E190" s="110" ph="1"/>
      <c r="F190" s="110" ph="1"/>
      <c r="G190" s="110" ph="1"/>
      <c r="H190" s="110" ph="1"/>
      <c r="I190" s="110" ph="1"/>
      <c r="J190" s="110" ph="1"/>
      <c r="K190" s="110" ph="1"/>
      <c r="L190" s="110" ph="1"/>
      <c r="M190" s="110" ph="1"/>
      <c r="N190" s="110" ph="1"/>
      <c r="O190" s="110" ph="1"/>
      <c r="P190" s="110" ph="1"/>
      <c r="Q190" s="110" ph="1"/>
      <c r="R190" s="110" ph="1"/>
      <c r="S190" s="110" ph="1"/>
      <c r="T190" s="110" ph="1"/>
      <c r="U190" s="110" ph="1"/>
      <c r="V190" s="110" ph="1"/>
      <c r="W190" s="110" ph="1"/>
      <c r="X190" s="110" ph="1"/>
      <c r="Y190" s="110" ph="1"/>
      <c r="Z190" s="110" ph="1"/>
      <c r="AA190" s="110" ph="1"/>
      <c r="AB190" s="110" ph="1"/>
      <c r="AC190" s="110" ph="1"/>
      <c r="AD190" s="110" ph="1"/>
      <c r="AE190" s="110" ph="1"/>
      <c r="AF190" s="110" ph="1"/>
      <c r="AG190" s="110" ph="1"/>
      <c r="AH190" s="110" ph="1"/>
      <c r="AI190" s="110" ph="1"/>
      <c r="AJ190" s="110" ph="1"/>
      <c r="AK190" s="110" ph="1"/>
      <c r="AL190" s="110" ph="1"/>
      <c r="AM190" s="110" ph="1"/>
      <c r="AN190" s="110" ph="1"/>
    </row>
    <row r="194" spans="4:42" ht="24.75">
      <c r="D194" s="110" ph="1"/>
      <c r="AO194" s="110" ph="1"/>
      <c r="AP194" s="110" ph="1"/>
    </row>
    <row r="201" spans="4:42" ht="24.75">
      <c r="T201" s="110" ph="1"/>
      <c r="U201" s="110" ph="1"/>
      <c r="V201" s="110" ph="1"/>
      <c r="W201" s="110" ph="1"/>
      <c r="X201" s="110" ph="1"/>
      <c r="Y201" s="110" ph="1"/>
    </row>
    <row r="206" spans="4:42" ht="24.75">
      <c r="D206" s="110" ph="1"/>
      <c r="E206" s="110" ph="1"/>
      <c r="F206" s="110" ph="1"/>
      <c r="G206" s="110" ph="1"/>
      <c r="H206" s="110" ph="1"/>
      <c r="I206" s="110" ph="1"/>
      <c r="J206" s="110" ph="1"/>
      <c r="K206" s="110" ph="1"/>
      <c r="L206" s="110" ph="1"/>
      <c r="M206" s="110" ph="1"/>
      <c r="N206" s="110" ph="1"/>
      <c r="O206" s="110" ph="1"/>
      <c r="P206" s="110" ph="1"/>
      <c r="Q206" s="110" ph="1"/>
      <c r="R206" s="110" ph="1"/>
      <c r="S206" s="110" ph="1"/>
      <c r="T206" s="110" ph="1"/>
      <c r="U206" s="110" ph="1"/>
      <c r="V206" s="110" ph="1"/>
      <c r="W206" s="110" ph="1"/>
      <c r="X206" s="110" ph="1"/>
      <c r="Y206" s="110" ph="1"/>
      <c r="Z206" s="110" ph="1"/>
      <c r="AA206" s="110" ph="1"/>
      <c r="AB206" s="110" ph="1"/>
      <c r="AC206" s="110" ph="1"/>
      <c r="AD206" s="110" ph="1"/>
      <c r="AE206" s="110" ph="1"/>
      <c r="AF206" s="110" ph="1"/>
      <c r="AG206" s="110" ph="1"/>
      <c r="AH206" s="110" ph="1"/>
      <c r="AI206" s="110" ph="1"/>
      <c r="AJ206" s="110" ph="1"/>
      <c r="AK206" s="110" ph="1"/>
      <c r="AL206" s="110" ph="1"/>
      <c r="AM206" s="110" ph="1"/>
      <c r="AN206" s="110" ph="1"/>
    </row>
    <row r="208" spans="4:42" ht="24.75">
      <c r="D208" s="110" ph="1"/>
      <c r="AO208" s="110" ph="1"/>
      <c r="AP208" s="110" ph="1"/>
    </row>
    <row r="215" spans="4:40" ht="24.75">
      <c r="T215" s="110" ph="1"/>
      <c r="U215" s="110" ph="1"/>
      <c r="V215" s="110" ph="1"/>
      <c r="W215" s="110" ph="1"/>
      <c r="X215" s="110" ph="1"/>
      <c r="Y215" s="110" ph="1"/>
    </row>
    <row r="222" spans="4:40" ht="24.75">
      <c r="D222" s="110" ph="1"/>
      <c r="E222" s="110" ph="1"/>
      <c r="F222" s="110" ph="1"/>
      <c r="G222" s="110" ph="1"/>
      <c r="H222" s="110" ph="1"/>
      <c r="I222" s="110" ph="1"/>
      <c r="J222" s="110" ph="1"/>
      <c r="K222" s="110" ph="1"/>
      <c r="L222" s="110" ph="1"/>
      <c r="M222" s="110" ph="1"/>
      <c r="N222" s="110" ph="1"/>
      <c r="O222" s="110" ph="1"/>
      <c r="P222" s="110" ph="1"/>
      <c r="Q222" s="110" ph="1"/>
      <c r="R222" s="110" ph="1"/>
      <c r="S222" s="110" ph="1"/>
      <c r="T222" s="110" ph="1"/>
      <c r="U222" s="110" ph="1"/>
      <c r="V222" s="110" ph="1"/>
      <c r="W222" s="110" ph="1"/>
      <c r="X222" s="110" ph="1"/>
      <c r="Y222" s="110" ph="1"/>
      <c r="Z222" s="110" ph="1"/>
      <c r="AA222" s="110" ph="1"/>
      <c r="AB222" s="110" ph="1"/>
      <c r="AC222" s="110" ph="1"/>
      <c r="AD222" s="110" ph="1"/>
      <c r="AE222" s="110" ph="1"/>
      <c r="AF222" s="110" ph="1"/>
      <c r="AG222" s="110" ph="1"/>
      <c r="AH222" s="110" ph="1"/>
      <c r="AI222" s="110" ph="1"/>
      <c r="AJ222" s="110" ph="1"/>
      <c r="AK222" s="110" ph="1"/>
      <c r="AL222" s="110" ph="1"/>
      <c r="AM222" s="110" ph="1"/>
      <c r="AN222" s="110" ph="1"/>
    </row>
    <row r="223" spans="4:40" ht="24.75">
      <c r="D223" s="110" ph="1"/>
      <c r="E223" s="110" ph="1"/>
      <c r="F223" s="110" ph="1"/>
      <c r="G223" s="110" ph="1"/>
      <c r="H223" s="110" ph="1"/>
      <c r="I223" s="110" ph="1"/>
      <c r="J223" s="110" ph="1"/>
      <c r="K223" s="110" ph="1"/>
      <c r="L223" s="110" ph="1"/>
      <c r="M223" s="110" ph="1"/>
      <c r="N223" s="110" ph="1"/>
      <c r="O223" s="110" ph="1"/>
      <c r="P223" s="110" ph="1"/>
      <c r="Q223" s="110" ph="1"/>
      <c r="R223" s="110" ph="1"/>
      <c r="S223" s="110" ph="1"/>
      <c r="T223" s="110" ph="1"/>
      <c r="U223" s="110" ph="1"/>
      <c r="V223" s="110" ph="1"/>
      <c r="W223" s="110" ph="1"/>
      <c r="X223" s="110" ph="1"/>
      <c r="Y223" s="110" ph="1"/>
      <c r="Z223" s="110" ph="1"/>
      <c r="AA223" s="110" ph="1"/>
      <c r="AB223" s="110" ph="1"/>
      <c r="AC223" s="110" ph="1"/>
      <c r="AD223" s="110" ph="1"/>
      <c r="AE223" s="110" ph="1"/>
      <c r="AF223" s="110" ph="1"/>
      <c r="AG223" s="110" ph="1"/>
      <c r="AH223" s="110" ph="1"/>
      <c r="AI223" s="110" ph="1"/>
      <c r="AJ223" s="110" ph="1"/>
      <c r="AK223" s="110" ph="1"/>
      <c r="AL223" s="110" ph="1"/>
      <c r="AM223" s="110" ph="1"/>
      <c r="AN223" s="110" ph="1"/>
    </row>
    <row r="227" spans="4:42" ht="24.75">
      <c r="D227" s="110" ph="1"/>
      <c r="AO227" s="110" ph="1"/>
      <c r="AP227" s="110" ph="1"/>
    </row>
    <row r="234" spans="4:42" ht="24.75">
      <c r="T234" s="110" ph="1"/>
      <c r="U234" s="110" ph="1"/>
      <c r="V234" s="110" ph="1"/>
      <c r="W234" s="110" ph="1"/>
      <c r="X234" s="110" ph="1"/>
      <c r="Y234" s="110" ph="1"/>
    </row>
    <row r="239" spans="4:42" ht="24.75">
      <c r="D239" s="110" ph="1"/>
      <c r="E239" s="110" ph="1"/>
      <c r="F239" s="110" ph="1"/>
      <c r="G239" s="110" ph="1"/>
      <c r="H239" s="110" ph="1"/>
      <c r="I239" s="110" ph="1"/>
      <c r="J239" s="110" ph="1"/>
      <c r="K239" s="110" ph="1"/>
      <c r="L239" s="110" ph="1"/>
      <c r="M239" s="110" ph="1"/>
      <c r="N239" s="110" ph="1"/>
      <c r="O239" s="110" ph="1"/>
      <c r="P239" s="110" ph="1"/>
      <c r="Q239" s="110" ph="1"/>
      <c r="R239" s="110" ph="1"/>
      <c r="S239" s="110" ph="1"/>
      <c r="T239" s="110" ph="1"/>
      <c r="U239" s="110" ph="1"/>
      <c r="V239" s="110" ph="1"/>
      <c r="W239" s="110" ph="1"/>
      <c r="X239" s="110" ph="1"/>
      <c r="Y239" s="110" ph="1"/>
      <c r="Z239" s="110" ph="1"/>
      <c r="AA239" s="110" ph="1"/>
      <c r="AB239" s="110" ph="1"/>
      <c r="AC239" s="110" ph="1"/>
      <c r="AD239" s="110" ph="1"/>
      <c r="AE239" s="110" ph="1"/>
      <c r="AF239" s="110" ph="1"/>
      <c r="AG239" s="110" ph="1"/>
      <c r="AH239" s="110" ph="1"/>
      <c r="AI239" s="110" ph="1"/>
      <c r="AJ239" s="110" ph="1"/>
      <c r="AK239" s="110" ph="1"/>
      <c r="AL239" s="110" ph="1"/>
      <c r="AM239" s="110" ph="1"/>
      <c r="AN239" s="110" ph="1"/>
    </row>
    <row r="243" spans="4:42" ht="24.75">
      <c r="D243" s="110" ph="1"/>
      <c r="AO243" s="110" ph="1"/>
      <c r="AP243" s="110" ph="1"/>
    </row>
    <row r="245" spans="4:42" ht="24.75">
      <c r="D245" s="110" ph="1"/>
      <c r="AO245" s="110" ph="1"/>
      <c r="AP245" s="110" ph="1"/>
    </row>
    <row r="249" spans="4:42" ht="24.75">
      <c r="T249" s="110" ph="1"/>
      <c r="U249" s="110" ph="1"/>
      <c r="V249" s="110" ph="1"/>
      <c r="W249" s="110" ph="1"/>
      <c r="X249" s="110" ph="1"/>
      <c r="Y249" s="110" ph="1"/>
    </row>
    <row r="254" spans="4:42" ht="24.75">
      <c r="D254" s="110" ph="1"/>
      <c r="E254" s="110" ph="1"/>
      <c r="F254" s="110" ph="1"/>
      <c r="G254" s="110" ph="1"/>
      <c r="H254" s="110" ph="1"/>
      <c r="I254" s="110" ph="1"/>
      <c r="J254" s="110" ph="1"/>
      <c r="K254" s="110" ph="1"/>
      <c r="L254" s="110" ph="1"/>
      <c r="M254" s="110" ph="1"/>
      <c r="N254" s="110" ph="1"/>
      <c r="O254" s="110" ph="1"/>
      <c r="P254" s="110" ph="1"/>
      <c r="Q254" s="110" ph="1"/>
      <c r="R254" s="110" ph="1"/>
      <c r="S254" s="110" ph="1"/>
      <c r="T254" s="110" ph="1"/>
      <c r="U254" s="110" ph="1"/>
      <c r="V254" s="110" ph="1"/>
      <c r="W254" s="110" ph="1"/>
      <c r="X254" s="110" ph="1"/>
      <c r="Y254" s="110" ph="1"/>
      <c r="Z254" s="110" ph="1"/>
      <c r="AA254" s="110" ph="1"/>
      <c r="AB254" s="110" ph="1"/>
      <c r="AC254" s="110" ph="1"/>
      <c r="AD254" s="110" ph="1"/>
      <c r="AE254" s="110" ph="1"/>
      <c r="AF254" s="110" ph="1"/>
      <c r="AG254" s="110" ph="1"/>
      <c r="AH254" s="110" ph="1"/>
      <c r="AI254" s="110" ph="1"/>
      <c r="AJ254" s="110" ph="1"/>
      <c r="AK254" s="110" ph="1"/>
      <c r="AL254" s="110" ph="1"/>
      <c r="AM254" s="110" ph="1"/>
      <c r="AN254" s="110" ph="1"/>
    </row>
    <row r="256" spans="4:42" ht="24.75">
      <c r="D256" s="110" ph="1"/>
      <c r="AO256" s="110" ph="1"/>
      <c r="AP256" s="110" ph="1"/>
    </row>
    <row r="263" spans="4:40" ht="24.75">
      <c r="T263" s="110" ph="1"/>
      <c r="U263" s="110" ph="1"/>
      <c r="V263" s="110" ph="1"/>
      <c r="W263" s="110" ph="1"/>
      <c r="X263" s="110" ph="1"/>
      <c r="Y263" s="110" ph="1"/>
    </row>
    <row r="270" spans="4:40" ht="24.75">
      <c r="D270" s="110" ph="1"/>
      <c r="E270" s="110" ph="1"/>
      <c r="F270" s="110" ph="1"/>
      <c r="G270" s="110" ph="1"/>
      <c r="H270" s="110" ph="1"/>
      <c r="I270" s="110" ph="1"/>
      <c r="J270" s="110" ph="1"/>
      <c r="K270" s="110" ph="1"/>
      <c r="L270" s="110" ph="1"/>
      <c r="M270" s="110" ph="1"/>
      <c r="N270" s="110" ph="1"/>
      <c r="O270" s="110" ph="1"/>
      <c r="P270" s="110" ph="1"/>
      <c r="Q270" s="110" ph="1"/>
      <c r="R270" s="110" ph="1"/>
      <c r="S270" s="110" ph="1"/>
      <c r="T270" s="110" ph="1"/>
      <c r="U270" s="110" ph="1"/>
      <c r="V270" s="110" ph="1"/>
      <c r="W270" s="110" ph="1"/>
      <c r="X270" s="110" ph="1"/>
      <c r="Y270" s="110" ph="1"/>
      <c r="Z270" s="110" ph="1"/>
      <c r="AA270" s="110" ph="1"/>
      <c r="AB270" s="110" ph="1"/>
      <c r="AC270" s="110" ph="1"/>
      <c r="AD270" s="110" ph="1"/>
      <c r="AE270" s="110" ph="1"/>
      <c r="AF270" s="110" ph="1"/>
      <c r="AG270" s="110" ph="1"/>
      <c r="AH270" s="110" ph="1"/>
      <c r="AI270" s="110" ph="1"/>
      <c r="AJ270" s="110" ph="1"/>
      <c r="AK270" s="110" ph="1"/>
      <c r="AL270" s="110" ph="1"/>
      <c r="AM270" s="110" ph="1"/>
      <c r="AN270" s="110" ph="1"/>
    </row>
    <row r="271" spans="4:40" ht="24.75">
      <c r="D271" s="110" ph="1"/>
      <c r="E271" s="110" ph="1"/>
      <c r="F271" s="110" ph="1"/>
      <c r="G271" s="110" ph="1"/>
      <c r="H271" s="110" ph="1"/>
      <c r="I271" s="110" ph="1"/>
      <c r="J271" s="110" ph="1"/>
      <c r="K271" s="110" ph="1"/>
      <c r="L271" s="110" ph="1"/>
      <c r="M271" s="110" ph="1"/>
      <c r="N271" s="110" ph="1"/>
      <c r="O271" s="110" ph="1"/>
      <c r="P271" s="110" ph="1"/>
      <c r="Q271" s="110" ph="1"/>
      <c r="R271" s="110" ph="1"/>
      <c r="S271" s="110" ph="1"/>
      <c r="T271" s="110" ph="1"/>
      <c r="U271" s="110" ph="1"/>
      <c r="V271" s="110" ph="1"/>
      <c r="W271" s="110" ph="1"/>
      <c r="X271" s="110" ph="1"/>
      <c r="Y271" s="110" ph="1"/>
      <c r="Z271" s="110" ph="1"/>
      <c r="AA271" s="110" ph="1"/>
      <c r="AB271" s="110" ph="1"/>
      <c r="AC271" s="110" ph="1"/>
      <c r="AD271" s="110" ph="1"/>
      <c r="AE271" s="110" ph="1"/>
      <c r="AF271" s="110" ph="1"/>
      <c r="AG271" s="110" ph="1"/>
      <c r="AH271" s="110" ph="1"/>
      <c r="AI271" s="110" ph="1"/>
      <c r="AJ271" s="110" ph="1"/>
      <c r="AK271" s="110" ph="1"/>
      <c r="AL271" s="110" ph="1"/>
      <c r="AM271" s="110" ph="1"/>
      <c r="AN271" s="110" ph="1"/>
    </row>
    <row r="275" spans="4:42" ht="24.75">
      <c r="D275" s="110" ph="1"/>
      <c r="AO275" s="110" ph="1"/>
      <c r="AP275" s="110" ph="1"/>
    </row>
    <row r="282" spans="4:42" ht="24.75">
      <c r="T282" s="110" ph="1"/>
      <c r="U282" s="110" ph="1"/>
      <c r="V282" s="110" ph="1"/>
      <c r="W282" s="110" ph="1"/>
      <c r="X282" s="110" ph="1"/>
      <c r="Y282" s="110" ph="1"/>
    </row>
    <row r="287" spans="4:42" ht="24.75">
      <c r="D287" s="110" ph="1"/>
      <c r="E287" s="110" ph="1"/>
      <c r="F287" s="110" ph="1"/>
      <c r="G287" s="110" ph="1"/>
      <c r="H287" s="110" ph="1"/>
      <c r="I287" s="110" ph="1"/>
      <c r="J287" s="110" ph="1"/>
      <c r="K287" s="110" ph="1"/>
      <c r="L287" s="110" ph="1"/>
      <c r="M287" s="110" ph="1"/>
      <c r="N287" s="110" ph="1"/>
      <c r="O287" s="110" ph="1"/>
      <c r="P287" s="110" ph="1"/>
      <c r="Q287" s="110" ph="1"/>
      <c r="R287" s="110" ph="1"/>
      <c r="S287" s="110" ph="1"/>
      <c r="T287" s="110" ph="1"/>
      <c r="U287" s="110" ph="1"/>
      <c r="V287" s="110" ph="1"/>
      <c r="W287" s="110" ph="1"/>
      <c r="X287" s="110" ph="1"/>
      <c r="Y287" s="110" ph="1"/>
      <c r="Z287" s="110" ph="1"/>
      <c r="AA287" s="110" ph="1"/>
      <c r="AB287" s="110" ph="1"/>
      <c r="AC287" s="110" ph="1"/>
      <c r="AD287" s="110" ph="1"/>
      <c r="AE287" s="110" ph="1"/>
      <c r="AF287" s="110" ph="1"/>
      <c r="AG287" s="110" ph="1"/>
      <c r="AH287" s="110" ph="1"/>
      <c r="AI287" s="110" ph="1"/>
      <c r="AJ287" s="110" ph="1"/>
      <c r="AK287" s="110" ph="1"/>
      <c r="AL287" s="110" ph="1"/>
      <c r="AM287" s="110" ph="1"/>
      <c r="AN287" s="110" ph="1"/>
    </row>
    <row r="291" spans="4:42" ht="24.75">
      <c r="D291" s="110" ph="1"/>
      <c r="AO291" s="110" ph="1"/>
      <c r="AP291" s="110" ph="1"/>
    </row>
    <row r="293" spans="4:42" ht="24.75">
      <c r="D293" s="110" ph="1"/>
      <c r="AO293" s="110" ph="1"/>
      <c r="AP293" s="110" ph="1"/>
    </row>
    <row r="300" spans="4:42" ht="24.75">
      <c r="T300" s="110" ph="1"/>
      <c r="U300" s="110" ph="1"/>
      <c r="V300" s="110" ph="1"/>
      <c r="W300" s="110" ph="1"/>
      <c r="X300" s="110" ph="1"/>
      <c r="Y300" s="110" ph="1"/>
    </row>
    <row r="307" spans="4:42" ht="24.75">
      <c r="D307" s="110" ph="1"/>
      <c r="E307" s="110" ph="1"/>
      <c r="F307" s="110" ph="1"/>
      <c r="G307" s="110" ph="1"/>
      <c r="H307" s="110" ph="1"/>
      <c r="I307" s="110" ph="1"/>
      <c r="J307" s="110" ph="1"/>
      <c r="K307" s="110" ph="1"/>
      <c r="L307" s="110" ph="1"/>
      <c r="M307" s="110" ph="1"/>
      <c r="N307" s="110" ph="1"/>
      <c r="O307" s="110" ph="1"/>
      <c r="P307" s="110" ph="1"/>
      <c r="Q307" s="110" ph="1"/>
      <c r="R307" s="110" ph="1"/>
      <c r="S307" s="110" ph="1"/>
      <c r="T307" s="110" ph="1"/>
      <c r="U307" s="110" ph="1"/>
      <c r="V307" s="110" ph="1"/>
      <c r="W307" s="110" ph="1"/>
      <c r="X307" s="110" ph="1"/>
      <c r="Y307" s="110" ph="1"/>
      <c r="Z307" s="110" ph="1"/>
      <c r="AA307" s="110" ph="1"/>
      <c r="AB307" s="110" ph="1"/>
      <c r="AC307" s="110" ph="1"/>
      <c r="AD307" s="110" ph="1"/>
      <c r="AE307" s="110" ph="1"/>
      <c r="AF307" s="110" ph="1"/>
      <c r="AG307" s="110" ph="1"/>
      <c r="AH307" s="110" ph="1"/>
      <c r="AI307" s="110" ph="1"/>
      <c r="AJ307" s="110" ph="1"/>
      <c r="AK307" s="110" ph="1"/>
      <c r="AL307" s="110" ph="1"/>
      <c r="AM307" s="110" ph="1"/>
      <c r="AN307" s="110" ph="1"/>
    </row>
    <row r="308" spans="4:42" ht="24.75">
      <c r="D308" s="110" ph="1"/>
      <c r="E308" s="110" ph="1"/>
      <c r="F308" s="110" ph="1"/>
      <c r="G308" s="110" ph="1"/>
      <c r="H308" s="110" ph="1"/>
      <c r="I308" s="110" ph="1"/>
      <c r="J308" s="110" ph="1"/>
      <c r="K308" s="110" ph="1"/>
      <c r="L308" s="110" ph="1"/>
      <c r="M308" s="110" ph="1"/>
      <c r="N308" s="110" ph="1"/>
      <c r="O308" s="110" ph="1"/>
      <c r="P308" s="110" ph="1"/>
      <c r="Q308" s="110" ph="1"/>
      <c r="R308" s="110" ph="1"/>
      <c r="S308" s="110" ph="1"/>
      <c r="T308" s="110" ph="1"/>
      <c r="U308" s="110" ph="1"/>
      <c r="V308" s="110" ph="1"/>
      <c r="W308" s="110" ph="1"/>
      <c r="X308" s="110" ph="1"/>
      <c r="Y308" s="110" ph="1"/>
      <c r="Z308" s="110" ph="1"/>
      <c r="AA308" s="110" ph="1"/>
      <c r="AB308" s="110" ph="1"/>
      <c r="AC308" s="110" ph="1"/>
      <c r="AD308" s="110" ph="1"/>
      <c r="AE308" s="110" ph="1"/>
      <c r="AF308" s="110" ph="1"/>
      <c r="AG308" s="110" ph="1"/>
      <c r="AH308" s="110" ph="1"/>
      <c r="AI308" s="110" ph="1"/>
      <c r="AJ308" s="110" ph="1"/>
      <c r="AK308" s="110" ph="1"/>
      <c r="AL308" s="110" ph="1"/>
      <c r="AM308" s="110" ph="1"/>
      <c r="AN308" s="110" ph="1"/>
    </row>
    <row r="312" spans="4:42" ht="24.75">
      <c r="D312" s="110" ph="1"/>
      <c r="AO312" s="110" ph="1"/>
      <c r="AP312" s="110" ph="1"/>
    </row>
    <row r="319" spans="4:42" ht="24.75">
      <c r="T319" s="110" ph="1"/>
      <c r="U319" s="110" ph="1"/>
      <c r="V319" s="110" ph="1"/>
      <c r="W319" s="110" ph="1"/>
      <c r="X319" s="110" ph="1"/>
      <c r="Y319" s="110" ph="1"/>
    </row>
    <row r="324" spans="4:42" ht="24.75">
      <c r="D324" s="110" ph="1"/>
      <c r="E324" s="110" ph="1"/>
      <c r="F324" s="110" ph="1"/>
      <c r="G324" s="110" ph="1"/>
      <c r="H324" s="110" ph="1"/>
      <c r="I324" s="110" ph="1"/>
      <c r="J324" s="110" ph="1"/>
      <c r="K324" s="110" ph="1"/>
      <c r="L324" s="110" ph="1"/>
      <c r="M324" s="110" ph="1"/>
      <c r="N324" s="110" ph="1"/>
      <c r="O324" s="110" ph="1"/>
      <c r="P324" s="110" ph="1"/>
      <c r="Q324" s="110" ph="1"/>
      <c r="R324" s="110" ph="1"/>
      <c r="S324" s="110" ph="1"/>
      <c r="T324" s="110" ph="1"/>
      <c r="U324" s="110" ph="1"/>
      <c r="V324" s="110" ph="1"/>
      <c r="W324" s="110" ph="1"/>
      <c r="X324" s="110" ph="1"/>
      <c r="Y324" s="110" ph="1"/>
      <c r="Z324" s="110" ph="1"/>
      <c r="AA324" s="110" ph="1"/>
      <c r="AB324" s="110" ph="1"/>
      <c r="AC324" s="110" ph="1"/>
      <c r="AD324" s="110" ph="1"/>
      <c r="AE324" s="110" ph="1"/>
      <c r="AF324" s="110" ph="1"/>
      <c r="AG324" s="110" ph="1"/>
      <c r="AH324" s="110" ph="1"/>
      <c r="AI324" s="110" ph="1"/>
      <c r="AJ324" s="110" ph="1"/>
      <c r="AK324" s="110" ph="1"/>
      <c r="AL324" s="110" ph="1"/>
      <c r="AM324" s="110" ph="1"/>
      <c r="AN324" s="110" ph="1"/>
    </row>
    <row r="328" spans="4:42" ht="24.75">
      <c r="D328" s="110" ph="1"/>
      <c r="AO328" s="110" ph="1"/>
      <c r="AP328" s="110" ph="1"/>
    </row>
    <row r="330" spans="4:42" ht="24.75">
      <c r="D330" s="110" ph="1"/>
      <c r="AO330" s="110" ph="1"/>
      <c r="AP330" s="110" ph="1"/>
    </row>
    <row r="332" spans="4:42" ht="24.75">
      <c r="D332" s="110" ph="1"/>
    </row>
    <row r="333" spans="4:42" ht="24.75">
      <c r="D333" s="110" ph="1"/>
    </row>
  </sheetData>
  <sheetProtection selectLockedCells="1"/>
  <mergeCells count="60">
    <mergeCell ref="A1:AN1"/>
    <mergeCell ref="A2:AN2"/>
    <mergeCell ref="B3:L3"/>
    <mergeCell ref="B4:L4"/>
    <mergeCell ref="D5:H5"/>
    <mergeCell ref="J5:W5"/>
    <mergeCell ref="A17:B17"/>
    <mergeCell ref="C19:AN22"/>
    <mergeCell ref="D6:H6"/>
    <mergeCell ref="D7:H7"/>
    <mergeCell ref="J7:AL7"/>
    <mergeCell ref="D8:H8"/>
    <mergeCell ref="D9:H9"/>
    <mergeCell ref="J9:M9"/>
    <mergeCell ref="N9:O9"/>
    <mergeCell ref="P9:R9"/>
    <mergeCell ref="S9:T9"/>
    <mergeCell ref="U9:W9"/>
    <mergeCell ref="X9:Y9"/>
    <mergeCell ref="C12:AN12"/>
    <mergeCell ref="C13:AN13"/>
    <mergeCell ref="C14:AN14"/>
    <mergeCell ref="C15:AN15"/>
    <mergeCell ref="AA10:AC10"/>
    <mergeCell ref="D10:H10"/>
    <mergeCell ref="J10:M10"/>
    <mergeCell ref="P10:R10"/>
    <mergeCell ref="U10:W10"/>
    <mergeCell ref="AD10:AF10"/>
    <mergeCell ref="A24:B24"/>
    <mergeCell ref="B42:G42"/>
    <mergeCell ref="H42:Q42"/>
    <mergeCell ref="B32:C32"/>
    <mergeCell ref="D32:I32"/>
    <mergeCell ref="O32:V32"/>
    <mergeCell ref="B36:C36"/>
    <mergeCell ref="D36:O36"/>
    <mergeCell ref="P36:AH36"/>
    <mergeCell ref="P37:AH37"/>
    <mergeCell ref="C38:AN40"/>
    <mergeCell ref="W32:AC32"/>
    <mergeCell ref="B34:C34"/>
    <mergeCell ref="B26:AN27"/>
    <mergeCell ref="D34:M34"/>
    <mergeCell ref="O34:V34"/>
    <mergeCell ref="B47:F47"/>
    <mergeCell ref="G47:AL48"/>
    <mergeCell ref="B48:F48"/>
    <mergeCell ref="B50:D51"/>
    <mergeCell ref="H50:I51"/>
    <mergeCell ref="M50:N51"/>
    <mergeCell ref="U50:AC50"/>
    <mergeCell ref="U51:AC51"/>
    <mergeCell ref="W34:AC34"/>
    <mergeCell ref="B44:K44"/>
    <mergeCell ref="L44:R45"/>
    <mergeCell ref="W44:AB44"/>
    <mergeCell ref="AC44:AL45"/>
    <mergeCell ref="B45:K45"/>
    <mergeCell ref="W45:AB45"/>
  </mergeCells>
  <phoneticPr fontId="4"/>
  <printOptions horizontalCentered="1"/>
  <pageMargins left="0.51181102362204722" right="0.51181102362204722" top="0.35433070866141736" bottom="0.55118110236220474" header="0.31496062992125984" footer="0.31496062992125984"/>
  <pageSetup paperSize="9" orientation="portrait" r:id="rId1"/>
  <headerFooter>
    <oddFooter>&amp;C&amp;"ＭＳ Ｐゴシック,標準"&amp;K00-032経費支弁書&amp;"Times New Roman,標準"&amp;P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 申請人用（認定）</vt:lpstr>
      <vt:lpstr>申請人用（認定）２Ｐ </vt:lpstr>
      <vt:lpstr>申請人用（認定）３Ｐ </vt:lpstr>
      <vt:lpstr>所属機関用（認定）１Ｐ </vt:lpstr>
      <vt:lpstr>所属機関用（認定）２Ｐ </vt:lpstr>
      <vt:lpstr>入力フォーム</vt:lpstr>
      <vt:lpstr>1.入学願書</vt:lpstr>
      <vt:lpstr>2.履歴書</vt:lpstr>
      <vt:lpstr>3.経費支弁書</vt:lpstr>
      <vt:lpstr>リスト</vt:lpstr>
      <vt:lpstr>適正校必要書類</vt:lpstr>
      <vt:lpstr>' 申請人用（認定）'!Print_Area</vt:lpstr>
      <vt:lpstr>'2.履歴書'!Print_Area</vt:lpstr>
      <vt:lpstr>'3.経費支弁書'!Print_Area</vt:lpstr>
      <vt:lpstr>'所属機関用（認定）１Ｐ '!Print_Area</vt:lpstr>
      <vt:lpstr>'所属機関用（認定）２Ｐ '!Print_Area</vt:lpstr>
      <vt:lpstr>'申請人用（認定）２Ｐ '!Print_Area</vt:lpstr>
      <vt:lpstr>'申請人用（認定）３Ｐ '!Print_Area</vt:lpstr>
      <vt:lpstr>学校種別</vt:lpstr>
      <vt:lpstr>国籍・地域</vt:lpstr>
      <vt:lpstr>職業</vt:lpstr>
      <vt:lpstr>続柄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kouno</dc:creator>
  <cp:lastModifiedBy>kouno</cp:lastModifiedBy>
  <cp:lastPrinted>2023-07-06T05:58:18Z</cp:lastPrinted>
  <dcterms:created xsi:type="dcterms:W3CDTF">2023-03-28T23:37:38Z</dcterms:created>
  <dcterms:modified xsi:type="dcterms:W3CDTF">2023-07-13T08:01:14Z</dcterms:modified>
</cp:coreProperties>
</file>